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6" i="1" l="1"/>
  <c r="AC19" i="1"/>
  <c r="AC20" i="1"/>
  <c r="AC21" i="1"/>
  <c r="AC22" i="1"/>
  <c r="AC23" i="1"/>
  <c r="AC24" i="1"/>
  <c r="AC25" i="1"/>
  <c r="AC27" i="1"/>
  <c r="AC18" i="1"/>
  <c r="AC5" i="1"/>
  <c r="AC6" i="1"/>
  <c r="AC7" i="1"/>
  <c r="AC8" i="1"/>
  <c r="AC9" i="1"/>
  <c r="AC10" i="1"/>
  <c r="AC11" i="1"/>
  <c r="AC12" i="1"/>
  <c r="AC13" i="1"/>
  <c r="AC4" i="1"/>
  <c r="P22" i="1"/>
  <c r="R22" i="1"/>
  <c r="T22" i="1"/>
  <c r="V22" i="1"/>
  <c r="X22" i="1"/>
  <c r="Z22" i="1"/>
  <c r="H5" i="1"/>
  <c r="AB19" i="1"/>
  <c r="AB20" i="1"/>
  <c r="AB21" i="1"/>
  <c r="AB22" i="1"/>
  <c r="AB23" i="1"/>
  <c r="AB24" i="1"/>
  <c r="AB25" i="1"/>
  <c r="AB26" i="1"/>
  <c r="AB27" i="1"/>
  <c r="AB18" i="1"/>
  <c r="Z19" i="1"/>
  <c r="Z20" i="1"/>
  <c r="Z21" i="1"/>
  <c r="Z23" i="1"/>
  <c r="Z24" i="1"/>
  <c r="Z25" i="1"/>
  <c r="Z26" i="1"/>
  <c r="Z27" i="1"/>
  <c r="Z18" i="1"/>
  <c r="X19" i="1"/>
  <c r="X20" i="1"/>
  <c r="X21" i="1"/>
  <c r="X23" i="1"/>
  <c r="X24" i="1"/>
  <c r="X25" i="1"/>
  <c r="X26" i="1"/>
  <c r="X27" i="1"/>
  <c r="X18" i="1"/>
  <c r="V19" i="1"/>
  <c r="V20" i="1"/>
  <c r="V21" i="1"/>
  <c r="V23" i="1"/>
  <c r="V24" i="1"/>
  <c r="V25" i="1"/>
  <c r="V26" i="1"/>
  <c r="V27" i="1"/>
  <c r="V18" i="1"/>
  <c r="T19" i="1"/>
  <c r="T20" i="1"/>
  <c r="T21" i="1"/>
  <c r="T23" i="1"/>
  <c r="T24" i="1"/>
  <c r="T25" i="1"/>
  <c r="T26" i="1"/>
  <c r="T27" i="1"/>
  <c r="T18" i="1"/>
  <c r="R19" i="1"/>
  <c r="R20" i="1"/>
  <c r="R21" i="1"/>
  <c r="R23" i="1"/>
  <c r="R24" i="1"/>
  <c r="R25" i="1"/>
  <c r="R26" i="1"/>
  <c r="R27" i="1"/>
  <c r="R18" i="1"/>
  <c r="P18" i="1"/>
  <c r="N18" i="1"/>
  <c r="P19" i="1"/>
  <c r="P20" i="1"/>
  <c r="P21" i="1"/>
  <c r="P23" i="1"/>
  <c r="P24" i="1"/>
  <c r="P25" i="1"/>
  <c r="P26" i="1"/>
  <c r="P27" i="1"/>
  <c r="N19" i="1"/>
  <c r="N20" i="1"/>
  <c r="N21" i="1"/>
  <c r="N22" i="1"/>
  <c r="N23" i="1"/>
  <c r="N24" i="1"/>
  <c r="N25" i="1"/>
  <c r="N26" i="1"/>
  <c r="N27" i="1"/>
  <c r="C19" i="1"/>
  <c r="D19" i="1" s="1"/>
  <c r="H19" i="1" s="1"/>
  <c r="C20" i="1"/>
  <c r="D20" i="1" s="1"/>
  <c r="C21" i="1"/>
  <c r="D21" i="1" s="1"/>
  <c r="H21" i="1" s="1"/>
  <c r="C22" i="1"/>
  <c r="D22" i="1" s="1"/>
  <c r="C23" i="1"/>
  <c r="D23" i="1" s="1"/>
  <c r="H23" i="1" s="1"/>
  <c r="C24" i="1"/>
  <c r="D24" i="1" s="1"/>
  <c r="C25" i="1"/>
  <c r="D25" i="1" s="1"/>
  <c r="H25" i="1" s="1"/>
  <c r="C26" i="1"/>
  <c r="D26" i="1" s="1"/>
  <c r="C27" i="1"/>
  <c r="D27" i="1" s="1"/>
  <c r="H27" i="1" s="1"/>
  <c r="C18" i="1"/>
  <c r="D18" i="1" s="1"/>
  <c r="F26" i="1" l="1"/>
  <c r="H26" i="1"/>
  <c r="F24" i="1"/>
  <c r="H24" i="1"/>
  <c r="F22" i="1"/>
  <c r="H22" i="1"/>
  <c r="F20" i="1"/>
  <c r="H20" i="1"/>
  <c r="F27" i="1"/>
  <c r="F25" i="1"/>
  <c r="F23" i="1"/>
  <c r="F21" i="1"/>
  <c r="F19" i="1"/>
  <c r="F18" i="1"/>
  <c r="H18" i="1"/>
  <c r="AB5" i="1"/>
  <c r="AB6" i="1"/>
  <c r="AB7" i="1"/>
  <c r="AB8" i="1"/>
  <c r="AB9" i="1"/>
  <c r="AB10" i="1"/>
  <c r="AB11" i="1"/>
  <c r="AB12" i="1"/>
  <c r="AB13" i="1"/>
  <c r="AB4" i="1"/>
  <c r="Z5" i="1"/>
  <c r="Z6" i="1"/>
  <c r="Z7" i="1"/>
  <c r="Z8" i="1"/>
  <c r="Z9" i="1"/>
  <c r="Z10" i="1"/>
  <c r="Z11" i="1"/>
  <c r="Z12" i="1"/>
  <c r="Z13" i="1"/>
  <c r="Z4" i="1"/>
  <c r="X5" i="1"/>
  <c r="X6" i="1"/>
  <c r="X7" i="1"/>
  <c r="X8" i="1"/>
  <c r="X9" i="1"/>
  <c r="X10" i="1"/>
  <c r="X11" i="1"/>
  <c r="X12" i="1"/>
  <c r="X13" i="1"/>
  <c r="X4" i="1"/>
  <c r="V5" i="1"/>
  <c r="V6" i="1"/>
  <c r="V7" i="1"/>
  <c r="V8" i="1"/>
  <c r="V9" i="1"/>
  <c r="V10" i="1"/>
  <c r="V11" i="1"/>
  <c r="V12" i="1"/>
  <c r="V13" i="1"/>
  <c r="V4" i="1"/>
  <c r="T5" i="1"/>
  <c r="T6" i="1"/>
  <c r="T7" i="1"/>
  <c r="T8" i="1"/>
  <c r="T9" i="1"/>
  <c r="T10" i="1"/>
  <c r="T11" i="1"/>
  <c r="T12" i="1"/>
  <c r="T13" i="1"/>
  <c r="T4" i="1"/>
  <c r="R5" i="1"/>
  <c r="R6" i="1"/>
  <c r="R7" i="1"/>
  <c r="R8" i="1"/>
  <c r="R9" i="1"/>
  <c r="R10" i="1"/>
  <c r="R11" i="1"/>
  <c r="R12" i="1"/>
  <c r="R13" i="1"/>
  <c r="R4" i="1"/>
  <c r="P5" i="1"/>
  <c r="P6" i="1"/>
  <c r="P7" i="1"/>
  <c r="P8" i="1"/>
  <c r="P9" i="1"/>
  <c r="P10" i="1"/>
  <c r="P11" i="1"/>
  <c r="P12" i="1"/>
  <c r="P13" i="1"/>
  <c r="P4" i="1"/>
  <c r="N5" i="1"/>
  <c r="N6" i="1"/>
  <c r="N7" i="1"/>
  <c r="N8" i="1"/>
  <c r="N9" i="1"/>
  <c r="N10" i="1"/>
  <c r="N11" i="1"/>
  <c r="N12" i="1"/>
  <c r="N13" i="1"/>
  <c r="N4" i="1"/>
  <c r="C10" i="1"/>
  <c r="C5" i="1"/>
  <c r="D5" i="1" s="1"/>
  <c r="F5" i="1" s="1"/>
  <c r="H4" i="1"/>
  <c r="F4" i="1"/>
  <c r="C4" i="1"/>
  <c r="C6" i="1"/>
  <c r="D6" i="1" s="1"/>
  <c r="F6" i="1" s="1"/>
  <c r="C7" i="1"/>
  <c r="D7" i="1" s="1"/>
  <c r="F7" i="1" s="1"/>
  <c r="C8" i="1"/>
  <c r="D8" i="1" s="1"/>
  <c r="H8" i="1" s="1"/>
  <c r="C9" i="1"/>
  <c r="D9" i="1" s="1"/>
  <c r="F9" i="1" s="1"/>
  <c r="D10" i="1"/>
  <c r="H10" i="1" s="1"/>
  <c r="C11" i="1"/>
  <c r="D11" i="1" s="1"/>
  <c r="F11" i="1" s="1"/>
  <c r="C12" i="1"/>
  <c r="D12" i="1" s="1"/>
  <c r="H12" i="1" s="1"/>
  <c r="C13" i="1"/>
  <c r="D13" i="1" s="1"/>
  <c r="F13" i="1" s="1"/>
  <c r="H13" i="1" l="1"/>
  <c r="H9" i="1"/>
  <c r="H11" i="1"/>
  <c r="H7" i="1"/>
  <c r="H6" i="1"/>
  <c r="F12" i="1"/>
  <c r="F10" i="1"/>
  <c r="F8" i="1"/>
</calcChain>
</file>

<file path=xl/sharedStrings.xml><?xml version="1.0" encoding="utf-8"?>
<sst xmlns="http://schemas.openxmlformats.org/spreadsheetml/2006/main" count="102" uniqueCount="30">
  <si>
    <t>Iout</t>
  </si>
  <si>
    <t>Vout</t>
  </si>
  <si>
    <t>Pout</t>
  </si>
  <si>
    <t>pout</t>
  </si>
  <si>
    <t>Pin</t>
  </si>
  <si>
    <t>Plosses</t>
  </si>
  <si>
    <t>Iin / Ph</t>
  </si>
  <si>
    <t>Efficiency</t>
  </si>
  <si>
    <t>[A]</t>
  </si>
  <si>
    <t>[V]</t>
  </si>
  <si>
    <t>[W]</t>
  </si>
  <si>
    <t>[%]</t>
  </si>
  <si>
    <t>[]</t>
  </si>
  <si>
    <t>power factor</t>
  </si>
  <si>
    <t>[VA]</t>
  </si>
  <si>
    <r>
      <t>P</t>
    </r>
    <r>
      <rPr>
        <b/>
        <vertAlign val="subscript"/>
        <sz val="11"/>
        <rFont val="Calibri"/>
        <family val="2"/>
        <scheme val="minor"/>
      </rPr>
      <t>IN</t>
    </r>
    <r>
      <rPr>
        <b/>
        <sz val="11"/>
        <rFont val="Calibri"/>
        <family val="2"/>
        <scheme val="minor"/>
      </rPr>
      <t xml:space="preserve"> active / Ph</t>
    </r>
  </si>
  <si>
    <r>
      <t>P</t>
    </r>
    <r>
      <rPr>
        <b/>
        <vertAlign val="subscript"/>
        <sz val="11"/>
        <rFont val="Calibri"/>
        <family val="2"/>
        <scheme val="minor"/>
      </rPr>
      <t>IN</t>
    </r>
    <r>
      <rPr>
        <b/>
        <sz val="11"/>
        <rFont val="Calibri"/>
        <family val="2"/>
        <scheme val="minor"/>
      </rPr>
      <t xml:space="preserve"> reactive / Ph</t>
    </r>
  </si>
  <si>
    <t>[VAR]</t>
  </si>
  <si>
    <t>I harm.1</t>
  </si>
  <si>
    <t>I harm.3</t>
  </si>
  <si>
    <t>I harm.5</t>
  </si>
  <si>
    <t>I harm.7</t>
  </si>
  <si>
    <t>I harm.9</t>
  </si>
  <si>
    <t>THD current</t>
  </si>
  <si>
    <t>I harm.2</t>
  </si>
  <si>
    <t>I harm.4</t>
  </si>
  <si>
    <t>I harm.6</t>
  </si>
  <si>
    <t>I harm.8</t>
  </si>
  <si>
    <t>Operation point [40 V; 600 A]</t>
  </si>
  <si>
    <t>Operation point [1.8 V; 600 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</si>
</sst>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#.0\ 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2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1" xfId="0" applyNumberFormat="1" applyBorder="1"/>
    <xf numFmtId="0" fontId="1" fillId="0" borderId="5" xfId="0" applyNumberFormat="1" applyFont="1" applyBorder="1"/>
    <xf numFmtId="0" fontId="0" fillId="0" borderId="5" xfId="0" applyNumberFormat="1" applyBorder="1"/>
    <xf numFmtId="2" fontId="0" fillId="0" borderId="5" xfId="0" applyNumberFormat="1" applyBorder="1"/>
    <xf numFmtId="0" fontId="1" fillId="0" borderId="6" xfId="0" applyNumberFormat="1" applyFont="1" applyBorder="1"/>
    <xf numFmtId="0" fontId="0" fillId="0" borderId="6" xfId="0" applyNumberFormat="1" applyBorder="1"/>
    <xf numFmtId="2" fontId="0" fillId="0" borderId="6" xfId="0" applyNumberFormat="1" applyBorder="1"/>
    <xf numFmtId="0" fontId="0" fillId="0" borderId="6" xfId="0" applyBorder="1"/>
    <xf numFmtId="0" fontId="1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164" fontId="0" fillId="0" borderId="1" xfId="0" applyNumberFormat="1" applyBorder="1"/>
    <xf numFmtId="164" fontId="0" fillId="0" borderId="5" xfId="0" applyNumberFormat="1" applyBorder="1"/>
    <xf numFmtId="164" fontId="1" fillId="0" borderId="1" xfId="0" applyNumberFormat="1" applyFont="1" applyBorder="1"/>
    <xf numFmtId="164" fontId="1" fillId="0" borderId="5" xfId="0" applyNumberFormat="1" applyFont="1" applyBorder="1"/>
    <xf numFmtId="164" fontId="0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2" fontId="0" fillId="0" borderId="2" xfId="0" applyNumberFormat="1" applyBorder="1"/>
    <xf numFmtId="2" fontId="3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2" fontId="0" fillId="0" borderId="0" xfId="0" applyNumberFormat="1" applyBorder="1"/>
    <xf numFmtId="165" fontId="0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18655760565838336"/>
          <c:w val="0.86009987236230545"/>
          <c:h val="0.6743918214200666"/>
        </c:manualLayout>
      </c:layout>
      <c:scatterChart>
        <c:scatterStyle val="smoothMarker"/>
        <c:varyColors val="0"/>
        <c:ser>
          <c:idx val="0"/>
          <c:order val="0"/>
          <c:tx>
            <c:v>[40V; 600A]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Sheet1!$A$4:$A$13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</c:numCache>
            </c:numRef>
          </c:xVal>
          <c:yVal>
            <c:numRef>
              <c:f>Sheet1!$H$4:$H$13</c:f>
              <c:numCache>
                <c:formatCode>0.00</c:formatCode>
                <c:ptCount val="10"/>
                <c:pt idx="0">
                  <c:v>0</c:v>
                </c:pt>
                <c:pt idx="1">
                  <c:v>0.62999999999999989</c:v>
                </c:pt>
                <c:pt idx="2">
                  <c:v>32.382857142857148</c:v>
                </c:pt>
                <c:pt idx="3">
                  <c:v>53.846153846153847</c:v>
                </c:pt>
                <c:pt idx="4">
                  <c:v>71.851851851851862</c:v>
                </c:pt>
                <c:pt idx="5">
                  <c:v>78.264462809917362</c:v>
                </c:pt>
                <c:pt idx="6">
                  <c:v>81.777059773828753</c:v>
                </c:pt>
                <c:pt idx="7">
                  <c:v>84.414893617021278</c:v>
                </c:pt>
                <c:pt idx="8">
                  <c:v>85.555555555555557</c:v>
                </c:pt>
                <c:pt idx="9">
                  <c:v>86.606334841628964</c:v>
                </c:pt>
              </c:numCache>
            </c:numRef>
          </c:yVal>
          <c:smooth val="1"/>
        </c:ser>
        <c:ser>
          <c:idx val="1"/>
          <c:order val="1"/>
          <c:tx>
            <c:v>[3.5V; 600A]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Sheet1!$A$18:$A$27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</c:numCache>
            </c:numRef>
          </c:xVal>
          <c:yVal>
            <c:numRef>
              <c:f>Sheet1!$H$18:$H$27</c:f>
              <c:numCache>
                <c:formatCode>0.00</c:formatCode>
                <c:ptCount val="10"/>
                <c:pt idx="0">
                  <c:v>0</c:v>
                </c:pt>
                <c:pt idx="1">
                  <c:v>7.7777777777777779E-2</c:v>
                </c:pt>
                <c:pt idx="2">
                  <c:v>4.6772727272727277</c:v>
                </c:pt>
                <c:pt idx="3">
                  <c:v>10.178571428571427</c:v>
                </c:pt>
                <c:pt idx="4">
                  <c:v>20.862385321100916</c:v>
                </c:pt>
                <c:pt idx="5">
                  <c:v>28.333333333333332</c:v>
                </c:pt>
                <c:pt idx="6">
                  <c:v>34.92307692307692</c:v>
                </c:pt>
                <c:pt idx="7">
                  <c:v>39.643155840535265</c:v>
                </c:pt>
                <c:pt idx="8">
                  <c:v>41.859704385752359</c:v>
                </c:pt>
                <c:pt idx="9">
                  <c:v>43.632911392405063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09856"/>
        <c:axId val="85211392"/>
      </c:scatterChart>
      <c:valAx>
        <c:axId val="85209856"/>
        <c:scaling>
          <c:orientation val="minMax"/>
          <c:max val="6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211392"/>
        <c:crosses val="autoZero"/>
        <c:crossBetween val="midCat"/>
      </c:valAx>
      <c:valAx>
        <c:axId val="8521139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209856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33585635959"/>
          <c:y val="5.1088324201646301E-2"/>
          <c:w val="0.20354571558035439"/>
          <c:h val="0.12630410099356279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19002444444444444"/>
          <c:w val="0.86009987236230545"/>
          <c:h val="0.67573777777777777"/>
        </c:manualLayout>
      </c:layout>
      <c:scatterChart>
        <c:scatterStyle val="smoothMarker"/>
        <c:varyColors val="0"/>
        <c:ser>
          <c:idx val="0"/>
          <c:order val="0"/>
          <c:tx>
            <c:v>[40V; 600A]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Sheet1!$A$4:$A$13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</c:numCache>
            </c:numRef>
          </c:xVal>
          <c:yVal>
            <c:numRef>
              <c:f>Sheet1!$F$4:$F$13</c:f>
              <c:numCache>
                <c:formatCode>###\ ###</c:formatCode>
                <c:ptCount val="10"/>
                <c:pt idx="0">
                  <c:v>240</c:v>
                </c:pt>
                <c:pt idx="1">
                  <c:v>357.73200000000003</c:v>
                </c:pt>
                <c:pt idx="2">
                  <c:v>473.32</c:v>
                </c:pt>
                <c:pt idx="3">
                  <c:v>540</c:v>
                </c:pt>
                <c:pt idx="4">
                  <c:v>988</c:v>
                </c:pt>
                <c:pt idx="5">
                  <c:v>1578</c:v>
                </c:pt>
                <c:pt idx="6">
                  <c:v>2256</c:v>
                </c:pt>
                <c:pt idx="7">
                  <c:v>2930</c:v>
                </c:pt>
                <c:pt idx="8">
                  <c:v>3250</c:v>
                </c:pt>
                <c:pt idx="9">
                  <c:v>3552</c:v>
                </c:pt>
              </c:numCache>
            </c:numRef>
          </c:yVal>
          <c:smooth val="1"/>
        </c:ser>
        <c:ser>
          <c:idx val="1"/>
          <c:order val="1"/>
          <c:tx>
            <c:v>[1.8V; 600A]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Sheet1!$A$18:$A$27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</c:numCache>
            </c:numRef>
          </c:xVal>
          <c:yVal>
            <c:numRef>
              <c:f>Sheet1!$F$18:$F$27</c:f>
              <c:numCache>
                <c:formatCode>###\ ###</c:formatCode>
                <c:ptCount val="10"/>
                <c:pt idx="0">
                  <c:v>250</c:v>
                </c:pt>
                <c:pt idx="1">
                  <c:v>269.79000000000002</c:v>
                </c:pt>
                <c:pt idx="2">
                  <c:v>419.42</c:v>
                </c:pt>
                <c:pt idx="3">
                  <c:v>503</c:v>
                </c:pt>
                <c:pt idx="4">
                  <c:v>862.6</c:v>
                </c:pt>
                <c:pt idx="5">
                  <c:v>1290</c:v>
                </c:pt>
                <c:pt idx="6">
                  <c:v>1692</c:v>
                </c:pt>
                <c:pt idx="7">
                  <c:v>2165</c:v>
                </c:pt>
                <c:pt idx="8">
                  <c:v>2399.4499999999998</c:v>
                </c:pt>
                <c:pt idx="9">
                  <c:v>2671.8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39840"/>
        <c:axId val="85141376"/>
      </c:scatterChart>
      <c:valAx>
        <c:axId val="85139840"/>
        <c:scaling>
          <c:orientation val="minMax"/>
          <c:max val="6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141376"/>
        <c:crosses val="autoZero"/>
        <c:crossBetween val="midCat"/>
      </c:valAx>
      <c:valAx>
        <c:axId val="85141376"/>
        <c:scaling>
          <c:orientation val="minMax"/>
        </c:scaling>
        <c:delete val="0"/>
        <c:axPos val="l"/>
        <c:maj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139840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4492898946"/>
          <c:y val="5.0902596642338926E-2"/>
          <c:w val="0.20354571558035439"/>
          <c:h val="0.13488418260607049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1205689003558"/>
          <c:y val="0.19002444444444444"/>
          <c:w val="0.86009987236230545"/>
          <c:h val="0.68856388888888886"/>
        </c:manualLayout>
      </c:layout>
      <c:scatterChart>
        <c:scatterStyle val="smoothMarker"/>
        <c:varyColors val="0"/>
        <c:ser>
          <c:idx val="0"/>
          <c:order val="0"/>
          <c:tx>
            <c:v>[40V; 600A] Load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Sheet1!$C$4:$C$13</c:f>
              <c:numCache>
                <c:formatCode>###\ ###</c:formatCode>
                <c:ptCount val="10"/>
                <c:pt idx="0">
                  <c:v>0</c:v>
                </c:pt>
                <c:pt idx="1">
                  <c:v>2.2679999999999998</c:v>
                </c:pt>
                <c:pt idx="2">
                  <c:v>226.68</c:v>
                </c:pt>
                <c:pt idx="3">
                  <c:v>630</c:v>
                </c:pt>
                <c:pt idx="4">
                  <c:v>2522</c:v>
                </c:pt>
                <c:pt idx="5">
                  <c:v>5682</c:v>
                </c:pt>
                <c:pt idx="6">
                  <c:v>10124</c:v>
                </c:pt>
                <c:pt idx="7">
                  <c:v>15870</c:v>
                </c:pt>
                <c:pt idx="8">
                  <c:v>19250</c:v>
                </c:pt>
                <c:pt idx="9">
                  <c:v>22968</c:v>
                </c:pt>
              </c:numCache>
            </c:numRef>
          </c:xVal>
          <c:yVal>
            <c:numRef>
              <c:f>Sheet1!$F$4:$F$13</c:f>
              <c:numCache>
                <c:formatCode>###\ ###</c:formatCode>
                <c:ptCount val="10"/>
                <c:pt idx="0">
                  <c:v>240</c:v>
                </c:pt>
                <c:pt idx="1">
                  <c:v>357.73200000000003</c:v>
                </c:pt>
                <c:pt idx="2">
                  <c:v>473.32</c:v>
                </c:pt>
                <c:pt idx="3">
                  <c:v>540</c:v>
                </c:pt>
                <c:pt idx="4">
                  <c:v>988</c:v>
                </c:pt>
                <c:pt idx="5">
                  <c:v>1578</c:v>
                </c:pt>
                <c:pt idx="6">
                  <c:v>2256</c:v>
                </c:pt>
                <c:pt idx="7">
                  <c:v>2930</c:v>
                </c:pt>
                <c:pt idx="8">
                  <c:v>3250</c:v>
                </c:pt>
                <c:pt idx="9">
                  <c:v>3552</c:v>
                </c:pt>
              </c:numCache>
            </c:numRef>
          </c:yVal>
          <c:smooth val="1"/>
        </c:ser>
        <c:ser>
          <c:idx val="1"/>
          <c:order val="1"/>
          <c:tx>
            <c:v>[1.8V; 600A] load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Sheet1!$D$18:$D$27</c:f>
              <c:numCache>
                <c:formatCode>###.0\ ###</c:formatCode>
                <c:ptCount val="10"/>
                <c:pt idx="0">
                  <c:v>0</c:v>
                </c:pt>
                <c:pt idx="1">
                  <c:v>0.21000000000000002</c:v>
                </c:pt>
                <c:pt idx="2" formatCode="###\ ###">
                  <c:v>20.580000000000002</c:v>
                </c:pt>
                <c:pt idx="3" formatCode="###\ ###">
                  <c:v>56.999999999999993</c:v>
                </c:pt>
                <c:pt idx="4" formatCode="###\ ###">
                  <c:v>227.4</c:v>
                </c:pt>
                <c:pt idx="5" formatCode="###\ ###">
                  <c:v>510</c:v>
                </c:pt>
                <c:pt idx="6" formatCode="###\ ###">
                  <c:v>908</c:v>
                </c:pt>
                <c:pt idx="7" formatCode="###\ ###">
                  <c:v>1422</c:v>
                </c:pt>
                <c:pt idx="8" formatCode="###\ ###">
                  <c:v>1727.55</c:v>
                </c:pt>
                <c:pt idx="9" formatCode="###\ ###">
                  <c:v>2068.1999999999998</c:v>
                </c:pt>
              </c:numCache>
            </c:numRef>
          </c:xVal>
          <c:yVal>
            <c:numRef>
              <c:f>Sheet1!$F$18:$F$27</c:f>
              <c:numCache>
                <c:formatCode>###\ ###</c:formatCode>
                <c:ptCount val="10"/>
                <c:pt idx="0">
                  <c:v>250</c:v>
                </c:pt>
                <c:pt idx="1">
                  <c:v>269.79000000000002</c:v>
                </c:pt>
                <c:pt idx="2">
                  <c:v>419.42</c:v>
                </c:pt>
                <c:pt idx="3">
                  <c:v>503</c:v>
                </c:pt>
                <c:pt idx="4">
                  <c:v>862.6</c:v>
                </c:pt>
                <c:pt idx="5">
                  <c:v>1290</c:v>
                </c:pt>
                <c:pt idx="6">
                  <c:v>1692</c:v>
                </c:pt>
                <c:pt idx="7">
                  <c:v>2165</c:v>
                </c:pt>
                <c:pt idx="8">
                  <c:v>2399.4499999999998</c:v>
                </c:pt>
                <c:pt idx="9">
                  <c:v>2671.8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71584"/>
        <c:axId val="85185664"/>
      </c:scatterChart>
      <c:valAx>
        <c:axId val="85171584"/>
        <c:scaling>
          <c:orientation val="minMax"/>
          <c:max val="25000"/>
          <c:min val="0"/>
        </c:scaling>
        <c:delete val="0"/>
        <c:axPos val="b"/>
        <c:majorGridlines/>
        <c:min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185664"/>
        <c:crosses val="autoZero"/>
        <c:crossBetween val="midCat"/>
        <c:majorUnit val="5000"/>
      </c:valAx>
      <c:valAx>
        <c:axId val="85185664"/>
        <c:scaling>
          <c:orientation val="minMax"/>
        </c:scaling>
        <c:delete val="0"/>
        <c:axPos val="l"/>
        <c:majorGridlines/>
        <c:numFmt formatCode="###\ ###" sourceLinked="1"/>
        <c:majorTickMark val="out"/>
        <c:minorTickMark val="none"/>
        <c:tickLblPos val="nextTo"/>
        <c:spPr>
          <a:ln>
            <a:solidFill>
              <a:schemeClr val="tx1">
                <a:alpha val="0"/>
              </a:schemeClr>
            </a:solidFill>
          </a:ln>
        </c:spPr>
        <c:txPr>
          <a:bodyPr/>
          <a:lstStyle/>
          <a:p>
            <a:pPr>
              <a:defRPr b="1" i="0"/>
            </a:pPr>
            <a:endParaRPr lang="en-US"/>
          </a:p>
        </c:txPr>
        <c:crossAx val="85171584"/>
        <c:crosses val="autoZero"/>
        <c:crossBetween val="midCat"/>
      </c:valAx>
      <c:spPr>
        <a:ln>
          <a:solidFill>
            <a:schemeClr val="tx1">
              <a:alpha val="0"/>
            </a:schemeClr>
          </a:solidFill>
          <a:bevel/>
        </a:ln>
      </c:spPr>
    </c:plotArea>
    <c:legend>
      <c:legendPos val="r"/>
      <c:layout>
        <c:manualLayout>
          <c:xMode val="edge"/>
          <c:yMode val="edge"/>
          <c:x val="0.7758403193612774"/>
          <c:y val="6.0544444444444442E-2"/>
          <c:w val="0.20354571558035439"/>
          <c:h val="0.12630406626133298"/>
        </c:manualLayout>
      </c:layout>
      <c:overlay val="0"/>
      <c:txPr>
        <a:bodyPr/>
        <a:lstStyle/>
        <a:p>
          <a:pPr>
            <a:defRPr b="0" i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i="1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8658</xdr:colOff>
      <xdr:row>0</xdr:row>
      <xdr:rowOff>56030</xdr:rowOff>
    </xdr:from>
    <xdr:to>
      <xdr:col>40</xdr:col>
      <xdr:colOff>574599</xdr:colOff>
      <xdr:row>18</xdr:row>
      <xdr:rowOff>159795</xdr:rowOff>
    </xdr:to>
    <xdr:graphicFrame macro="">
      <xdr:nvGraphicFramePr>
        <xdr:cNvPr id="2" name="Chart 1" descr="(TDK lambda module 1.1)" title="Efficiency vs load f(I.out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577452</xdr:colOff>
      <xdr:row>0</xdr:row>
      <xdr:rowOff>56030</xdr:rowOff>
    </xdr:from>
    <xdr:to>
      <xdr:col>50</xdr:col>
      <xdr:colOff>538276</xdr:colOff>
      <xdr:row>18</xdr:row>
      <xdr:rowOff>159795</xdr:rowOff>
    </xdr:to>
    <xdr:graphicFrame macro="">
      <xdr:nvGraphicFramePr>
        <xdr:cNvPr id="3" name="Chart 2" descr="(TDK lambda module 1.1)" title="Efficiency vs load f(I.out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526080</xdr:colOff>
      <xdr:row>0</xdr:row>
      <xdr:rowOff>56030</xdr:rowOff>
    </xdr:from>
    <xdr:to>
      <xdr:col>60</xdr:col>
      <xdr:colOff>486903</xdr:colOff>
      <xdr:row>18</xdr:row>
      <xdr:rowOff>159795</xdr:rowOff>
    </xdr:to>
    <xdr:graphicFrame macro="">
      <xdr:nvGraphicFramePr>
        <xdr:cNvPr id="4" name="Chart 3" descr="(TDK lambda module 1.1)" title="Efficiency vs load f(I.out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0.00131</cdr:x>
      <cdr:y>0.01364</cdr:y>
    </cdr:from>
    <cdr:to>
      <cdr:x>1</cdr:x>
      <cdr:y>0.16503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6" y="49602"/>
          <a:ext cx="6248369" cy="55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Efficiency vs load</a:t>
          </a:r>
          <a:r>
            <a:rPr lang="en-GB" sz="1100" b="1" baseline="0">
              <a:latin typeface="+body"/>
            </a:rPr>
            <a:t> f(I.out)</a:t>
          </a:r>
        </a:p>
        <a:p xmlns:a="http://schemas.openxmlformats.org/drawingml/2006/main">
          <a:pPr algn="ctr"/>
          <a:r>
            <a:rPr lang="en-GB" sz="1100" i="1" baseline="0">
              <a:latin typeface="+body"/>
            </a:rPr>
            <a:t>(LHC600A-40V, Control included)</a:t>
          </a:r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</cdr:x>
      <cdr:y>0.03037</cdr:y>
    </cdr:from>
    <cdr:to>
      <cdr:x>0.13761</cdr:x>
      <cdr:y>0.18176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10654"/>
          <a:ext cx="831651" cy="551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50" b="1" i="0">
              <a:latin typeface="+body"/>
            </a:rPr>
            <a:t>Efficiency </a:t>
          </a:r>
        </a:p>
        <a:p xmlns:a="http://schemas.openxmlformats.org/drawingml/2006/main">
          <a:pPr algn="ctr"/>
          <a:r>
            <a:rPr lang="en-GB" sz="1050" b="1" i="0">
              <a:latin typeface="+body"/>
            </a:rPr>
            <a:t>[%]</a:t>
          </a:r>
        </a:p>
      </cdr:txBody>
    </cdr:sp>
  </cdr:relSizeAnchor>
  <cdr:relSizeAnchor xmlns:cdr="http://schemas.openxmlformats.org/drawingml/2006/chartDrawing">
    <cdr:from>
      <cdr:x>0.86239</cdr:x>
      <cdr:y>0.92359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24906"/>
          <a:ext cx="842173" cy="27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50" b="1" i="0">
              <a:latin typeface="+body"/>
            </a:rPr>
            <a:t>I.out [A]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0.99869</cdr:x>
      <cdr:y>0.15139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248369" cy="51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Converter Losses vs load</a:t>
          </a:r>
          <a:r>
            <a:rPr lang="en-GB" sz="1100" b="1" baseline="0">
              <a:latin typeface="+body"/>
            </a:rPr>
            <a:t> f(I.out)</a:t>
          </a:r>
        </a:p>
        <a:p xmlns:a="http://schemas.openxmlformats.org/drawingml/2006/main">
          <a:pPr algn="ctr"/>
          <a:r>
            <a:rPr lang="en-GB" sz="1100" i="1" baseline="0">
              <a:effectLst/>
              <a:latin typeface="+mn-lt"/>
              <a:ea typeface="+mn-ea"/>
              <a:cs typeface="+mn-cs"/>
            </a:rPr>
            <a:t>(LHC600A-40V, Control included)</a:t>
          </a:r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0.00153</cdr:x>
      <cdr:y>0.02709</cdr:y>
    </cdr:from>
    <cdr:to>
      <cdr:x>0.19419</cdr:x>
      <cdr:y>0.15203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343" y="103873"/>
          <a:ext cx="1176449" cy="479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 i="0">
              <a:latin typeface="+body"/>
            </a:rPr>
            <a:t>Converter</a:t>
          </a:r>
          <a:br>
            <a:rPr lang="en-GB" sz="1000" b="1" i="0">
              <a:latin typeface="+body"/>
            </a:rPr>
          </a:br>
          <a:r>
            <a:rPr lang="en-GB" sz="1000" b="1" i="0">
              <a:latin typeface="+body"/>
            </a:rPr>
            <a:t>Losses </a:t>
          </a:r>
          <a:r>
            <a:rPr lang="en-GB" sz="1050" b="1" i="0">
              <a:latin typeface="+body"/>
            </a:rPr>
            <a:t>[W]</a:t>
          </a:r>
        </a:p>
      </cdr:txBody>
    </cdr:sp>
  </cdr:relSizeAnchor>
  <cdr:relSizeAnchor xmlns:cdr="http://schemas.openxmlformats.org/drawingml/2006/chartDrawing">
    <cdr:from>
      <cdr:x>0.86239</cdr:x>
      <cdr:y>0.93114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52120"/>
          <a:ext cx="842173" cy="247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0">
              <a:latin typeface="+body"/>
            </a:rPr>
            <a:t>I.out [A]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0.00131</cdr:x>
      <cdr:y>0.00574</cdr:y>
    </cdr:from>
    <cdr:to>
      <cdr:x>1</cdr:x>
      <cdr:y>0.15713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6" y="19790"/>
          <a:ext cx="6248369" cy="521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latin typeface="+body"/>
            </a:rPr>
            <a:t>Converter Losses vs load</a:t>
          </a:r>
          <a:r>
            <a:rPr lang="en-GB" sz="1100" b="1" baseline="0">
              <a:latin typeface="+body"/>
            </a:rPr>
            <a:t> f(P.out)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 baseline="0">
              <a:effectLst/>
              <a:latin typeface="+mn-lt"/>
              <a:ea typeface="+mn-ea"/>
              <a:cs typeface="+mn-cs"/>
            </a:rPr>
            <a:t>(LHC600A-40V, Control included)</a:t>
          </a:r>
          <a:endParaRPr lang="en-GB">
            <a:effectLst/>
          </a:endParaRPr>
        </a:p>
        <a:p xmlns:a="http://schemas.openxmlformats.org/drawingml/2006/main">
          <a:pPr algn="ctr"/>
          <a:endParaRPr lang="en-GB" sz="1100" i="1">
            <a:latin typeface="+body"/>
          </a:endParaRPr>
        </a:p>
      </cdr:txBody>
    </cdr:sp>
  </cdr:relSizeAnchor>
  <cdr:relSizeAnchor xmlns:cdr="http://schemas.openxmlformats.org/drawingml/2006/chartDrawing">
    <cdr:from>
      <cdr:x>0.00153</cdr:x>
      <cdr:y>0.02238</cdr:y>
    </cdr:from>
    <cdr:to>
      <cdr:x>0.19419</cdr:x>
      <cdr:y>0.14732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198" y="80553"/>
          <a:ext cx="1158272" cy="449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 i="0">
              <a:latin typeface="+body"/>
            </a:rPr>
            <a:t>Converter Losses </a:t>
          </a:r>
          <a:r>
            <a:rPr lang="en-GB" sz="1050" b="1" i="0">
              <a:latin typeface="+body"/>
            </a:rPr>
            <a:t>[W]</a:t>
          </a:r>
        </a:p>
      </cdr:txBody>
    </cdr:sp>
  </cdr:relSizeAnchor>
  <cdr:relSizeAnchor xmlns:cdr="http://schemas.openxmlformats.org/drawingml/2006/chartDrawing">
    <cdr:from>
      <cdr:x>0.86239</cdr:x>
      <cdr:y>0.93492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77827" y="3365727"/>
          <a:ext cx="842173" cy="234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0">
              <a:latin typeface="+body"/>
            </a:rPr>
            <a:t>P.out [W]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A1" zoomScale="55" zoomScaleNormal="55" workbookViewId="0">
      <selection activeCell="AK34" sqref="AK34"/>
    </sheetView>
  </sheetViews>
  <sheetFormatPr defaultRowHeight="15" x14ac:dyDescent="0.25"/>
  <cols>
    <col min="1" max="2" width="9.140625" style="4"/>
    <col min="3" max="3" width="8.7109375" style="4" bestFit="1" customWidth="1"/>
    <col min="4" max="4" width="13.85546875" style="4" customWidth="1"/>
    <col min="5" max="5" width="10.140625" style="4" customWidth="1"/>
    <col min="6" max="7" width="9.140625" style="4"/>
    <col min="8" max="8" width="13" style="4" bestFit="1" customWidth="1"/>
    <col min="9" max="9" width="15.85546875" style="4" bestFit="1" customWidth="1"/>
    <col min="10" max="10" width="18.5703125" style="4" bestFit="1" customWidth="1"/>
    <col min="11" max="11" width="20.7109375" bestFit="1" customWidth="1"/>
    <col min="12" max="12" width="10.28515625" bestFit="1" customWidth="1"/>
    <col min="13" max="14" width="10.28515625" style="1" customWidth="1"/>
    <col min="15" max="15" width="10.7109375" bestFit="1" customWidth="1"/>
    <col min="16" max="18" width="10.7109375" style="1" customWidth="1"/>
    <col min="19" max="19" width="10.7109375" bestFit="1" customWidth="1"/>
    <col min="20" max="22" width="10.7109375" style="1" customWidth="1"/>
    <col min="23" max="23" width="10.7109375" bestFit="1" customWidth="1"/>
    <col min="24" max="26" width="10.7109375" style="1" customWidth="1"/>
    <col min="27" max="27" width="10.7109375" bestFit="1" customWidth="1"/>
    <col min="28" max="28" width="10.7109375" style="1" customWidth="1"/>
    <col min="29" max="29" width="15.28515625" bestFit="1" customWidth="1"/>
  </cols>
  <sheetData>
    <row r="1" spans="1:29" x14ac:dyDescent="0.2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8" x14ac:dyDescent="0.3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13</v>
      </c>
      <c r="J2" s="26" t="s">
        <v>15</v>
      </c>
      <c r="K2" s="26" t="s">
        <v>16</v>
      </c>
      <c r="L2" s="26" t="s">
        <v>18</v>
      </c>
      <c r="M2" s="39" t="s">
        <v>24</v>
      </c>
      <c r="N2" s="40"/>
      <c r="O2" s="39" t="s">
        <v>19</v>
      </c>
      <c r="P2" s="40"/>
      <c r="Q2" s="39" t="s">
        <v>25</v>
      </c>
      <c r="R2" s="40"/>
      <c r="S2" s="39" t="s">
        <v>20</v>
      </c>
      <c r="T2" s="40"/>
      <c r="U2" s="39" t="s">
        <v>26</v>
      </c>
      <c r="V2" s="40"/>
      <c r="W2" s="39" t="s">
        <v>21</v>
      </c>
      <c r="X2" s="40"/>
      <c r="Y2" s="39" t="s">
        <v>27</v>
      </c>
      <c r="Z2" s="40"/>
      <c r="AA2" s="39" t="s">
        <v>22</v>
      </c>
      <c r="AB2" s="40"/>
      <c r="AC2" s="26" t="s">
        <v>23</v>
      </c>
    </row>
    <row r="3" spans="1:29" x14ac:dyDescent="0.25">
      <c r="A3" s="26" t="s">
        <v>8</v>
      </c>
      <c r="B3" s="26" t="s">
        <v>9</v>
      </c>
      <c r="C3" s="26" t="s">
        <v>10</v>
      </c>
      <c r="D3" s="26" t="s">
        <v>10</v>
      </c>
      <c r="E3" s="26" t="s">
        <v>10</v>
      </c>
      <c r="F3" s="26" t="s">
        <v>10</v>
      </c>
      <c r="G3" s="26" t="s">
        <v>8</v>
      </c>
      <c r="H3" s="26" t="s">
        <v>11</v>
      </c>
      <c r="I3" s="27" t="s">
        <v>12</v>
      </c>
      <c r="J3" s="26" t="s">
        <v>14</v>
      </c>
      <c r="K3" s="26" t="s">
        <v>17</v>
      </c>
      <c r="L3" s="26" t="s">
        <v>8</v>
      </c>
      <c r="M3" s="26" t="s">
        <v>8</v>
      </c>
      <c r="N3" s="26" t="s">
        <v>11</v>
      </c>
      <c r="O3" s="26" t="s">
        <v>8</v>
      </c>
      <c r="P3" s="26" t="s">
        <v>11</v>
      </c>
      <c r="Q3" s="26" t="s">
        <v>8</v>
      </c>
      <c r="R3" s="26" t="s">
        <v>11</v>
      </c>
      <c r="S3" s="28" t="s">
        <v>8</v>
      </c>
      <c r="T3" s="26" t="s">
        <v>11</v>
      </c>
      <c r="U3" s="26" t="s">
        <v>8</v>
      </c>
      <c r="V3" s="26" t="s">
        <v>11</v>
      </c>
      <c r="W3" s="28" t="s">
        <v>8</v>
      </c>
      <c r="X3" s="26" t="s">
        <v>11</v>
      </c>
      <c r="Y3" s="26" t="s">
        <v>8</v>
      </c>
      <c r="Z3" s="26" t="s">
        <v>11</v>
      </c>
      <c r="AA3" s="28" t="s">
        <v>8</v>
      </c>
      <c r="AB3" s="26" t="s">
        <v>11</v>
      </c>
      <c r="AC3" s="28" t="s">
        <v>11</v>
      </c>
    </row>
    <row r="4" spans="1:29" x14ac:dyDescent="0.25">
      <c r="A4" s="3">
        <v>0</v>
      </c>
      <c r="B4" s="5">
        <v>0</v>
      </c>
      <c r="C4" s="16">
        <f>A4*B4</f>
        <v>0</v>
      </c>
      <c r="D4" s="18">
        <v>0</v>
      </c>
      <c r="E4" s="18">
        <v>240</v>
      </c>
      <c r="F4" s="18">
        <f>E4-D4</f>
        <v>240</v>
      </c>
      <c r="G4" s="5">
        <v>0.96</v>
      </c>
      <c r="H4" s="2">
        <f>D4/E4*100</f>
        <v>0</v>
      </c>
      <c r="I4" s="5">
        <v>0.35</v>
      </c>
      <c r="J4" s="16">
        <v>250</v>
      </c>
      <c r="K4" s="16">
        <v>2210</v>
      </c>
      <c r="L4" s="2">
        <v>0.9</v>
      </c>
      <c r="M4" s="2">
        <v>0.01</v>
      </c>
      <c r="N4" s="2">
        <f>M4/L4*100</f>
        <v>1.1111111111111112</v>
      </c>
      <c r="O4" s="2">
        <v>0.04</v>
      </c>
      <c r="P4" s="2">
        <f>O4/L4*100</f>
        <v>4.4444444444444446</v>
      </c>
      <c r="Q4" s="2">
        <v>1.2E-2</v>
      </c>
      <c r="R4" s="2">
        <f>Q4/L4*100</f>
        <v>1.3333333333333333</v>
      </c>
      <c r="S4" s="2">
        <v>0.13</v>
      </c>
      <c r="T4" s="2">
        <f>S4/L4*100</f>
        <v>14.444444444444446</v>
      </c>
      <c r="U4" s="2">
        <v>1.7999999999999999E-2</v>
      </c>
      <c r="V4" s="2">
        <f>U4/L4*100</f>
        <v>1.9999999999999998</v>
      </c>
      <c r="W4" s="2">
        <v>0.12</v>
      </c>
      <c r="X4" s="2">
        <f>W4/L4*100</f>
        <v>13.333333333333334</v>
      </c>
      <c r="Y4" s="2">
        <v>6.0000000000000001E-3</v>
      </c>
      <c r="Z4" s="2">
        <f>Y4/L4*100</f>
        <v>0.66666666666666663</v>
      </c>
      <c r="AA4" s="2">
        <v>5.0000000000000001E-3</v>
      </c>
      <c r="AB4" s="2">
        <f>AA4/L4*100</f>
        <v>0.55555555555555558</v>
      </c>
      <c r="AC4" s="2">
        <f>SQRT(M4^2+O4^2+Q4^2+S4^2+U4^2+W4^2+Y4^2+AA4^2)/(SQRT(L4^2+M4^2+O4^2+Q4^2+S4^2+U4^2+W4^2+Y4^2+AA4^2))*100</f>
        <v>19.937022152987854</v>
      </c>
    </row>
    <row r="5" spans="1:29" s="1" customFormat="1" x14ac:dyDescent="0.25">
      <c r="A5" s="3">
        <v>6</v>
      </c>
      <c r="B5" s="5">
        <v>0.378</v>
      </c>
      <c r="C5" s="16">
        <f>B5*A5</f>
        <v>2.2679999999999998</v>
      </c>
      <c r="D5" s="18">
        <f>C5</f>
        <v>2.2679999999999998</v>
      </c>
      <c r="E5" s="18">
        <v>360</v>
      </c>
      <c r="F5" s="18">
        <f>E5-D5</f>
        <v>357.73200000000003</v>
      </c>
      <c r="G5" s="5">
        <v>1.08</v>
      </c>
      <c r="H5" s="2">
        <f>D5/E5*100</f>
        <v>0.62999999999999989</v>
      </c>
      <c r="I5" s="5">
        <v>0.37</v>
      </c>
      <c r="J5" s="16">
        <v>261</v>
      </c>
      <c r="K5" s="16">
        <v>224</v>
      </c>
      <c r="L5" s="2">
        <v>0.9</v>
      </c>
      <c r="M5" s="2">
        <v>0.02</v>
      </c>
      <c r="N5" s="2">
        <f t="shared" ref="N5:N13" si="0">M5/L5*100</f>
        <v>2.2222222222222223</v>
      </c>
      <c r="O5" s="2">
        <v>0.03</v>
      </c>
      <c r="P5" s="2">
        <f t="shared" ref="P5:P13" si="1">O5/L5*100</f>
        <v>3.3333333333333335</v>
      </c>
      <c r="Q5" s="23">
        <v>0.01</v>
      </c>
      <c r="R5" s="2">
        <f t="shared" ref="R5:R13" si="2">Q5/L5*100</f>
        <v>1.1111111111111112</v>
      </c>
      <c r="S5" s="23">
        <v>0.17</v>
      </c>
      <c r="T5" s="2">
        <f t="shared" ref="T5:T13" si="3">S5/L5*100</f>
        <v>18.888888888888889</v>
      </c>
      <c r="U5" s="23">
        <v>0.04</v>
      </c>
      <c r="V5" s="2">
        <f t="shared" ref="V5:V13" si="4">U5/L5*100</f>
        <v>4.4444444444444446</v>
      </c>
      <c r="W5" s="23">
        <v>0.15</v>
      </c>
      <c r="X5" s="2">
        <f t="shared" ref="X5:X13" si="5">W5/L5*100</f>
        <v>16.666666666666664</v>
      </c>
      <c r="Y5" s="23">
        <v>0.01</v>
      </c>
      <c r="Z5" s="2">
        <f t="shared" ref="Z5:Z13" si="6">Y5/L5*100</f>
        <v>1.1111111111111112</v>
      </c>
      <c r="AA5" s="8">
        <v>0.01</v>
      </c>
      <c r="AB5" s="2">
        <f t="shared" ref="AB5:AB13" si="7">AA5/L5*100</f>
        <v>1.1111111111111112</v>
      </c>
      <c r="AC5" s="2">
        <f t="shared" ref="AC5:AC13" si="8">SQRT(M5^2+O5^2+Q5^2+S5^2+U5^2+W5^2+Y5^2+AA5^2)/(SQRT(L5^2+M5^2+O5^2+Q5^2+S5^2+U5^2+W5^2+Y5^2+AA5^2))*100</f>
        <v>25.129781110894527</v>
      </c>
    </row>
    <row r="6" spans="1:29" x14ac:dyDescent="0.25">
      <c r="A6" s="13">
        <v>60</v>
      </c>
      <c r="B6" s="5">
        <v>3.778</v>
      </c>
      <c r="C6" s="16">
        <f t="shared" ref="C6:C13" si="9">A6*B6</f>
        <v>226.68</v>
      </c>
      <c r="D6" s="18">
        <f t="shared" ref="D6:D13" si="10">C6</f>
        <v>226.68</v>
      </c>
      <c r="E6" s="18">
        <v>700</v>
      </c>
      <c r="F6" s="18">
        <f t="shared" ref="F6:F13" si="11">E6-D6</f>
        <v>473.32</v>
      </c>
      <c r="G6" s="5">
        <v>1.8</v>
      </c>
      <c r="H6" s="2">
        <f t="shared" ref="H6:H13" si="12">D6/E6*100</f>
        <v>32.382857142857148</v>
      </c>
      <c r="I6" s="5">
        <v>0.64</v>
      </c>
      <c r="J6" s="16">
        <v>400</v>
      </c>
      <c r="K6" s="16">
        <v>293</v>
      </c>
      <c r="L6" s="2">
        <v>1.37</v>
      </c>
      <c r="M6" s="2">
        <v>0.02</v>
      </c>
      <c r="N6" s="2">
        <f t="shared" si="0"/>
        <v>1.4598540145985401</v>
      </c>
      <c r="O6" s="2">
        <v>7.0000000000000007E-2</v>
      </c>
      <c r="P6" s="2">
        <f t="shared" si="1"/>
        <v>5.1094890510948909</v>
      </c>
      <c r="Q6" s="2">
        <v>0.03</v>
      </c>
      <c r="R6" s="2">
        <f t="shared" si="2"/>
        <v>2.1897810218978098</v>
      </c>
      <c r="S6" s="2">
        <v>0.69</v>
      </c>
      <c r="T6" s="2">
        <f t="shared" si="3"/>
        <v>50.364963503649626</v>
      </c>
      <c r="U6" s="2">
        <v>0.03</v>
      </c>
      <c r="V6" s="2">
        <f t="shared" si="4"/>
        <v>2.1897810218978098</v>
      </c>
      <c r="W6" s="2">
        <v>0.52</v>
      </c>
      <c r="X6" s="2">
        <f t="shared" si="5"/>
        <v>37.956204379562038</v>
      </c>
      <c r="Y6" s="2">
        <v>0.01</v>
      </c>
      <c r="Z6" s="2">
        <f t="shared" si="6"/>
        <v>0.72992700729927007</v>
      </c>
      <c r="AA6" s="2">
        <v>0.06</v>
      </c>
      <c r="AB6" s="2">
        <f t="shared" si="7"/>
        <v>4.3795620437956195</v>
      </c>
      <c r="AC6" s="2">
        <f t="shared" si="8"/>
        <v>53.617875963932093</v>
      </c>
    </row>
    <row r="7" spans="1:29" s="1" customFormat="1" x14ac:dyDescent="0.25">
      <c r="A7" s="3">
        <v>100</v>
      </c>
      <c r="B7" s="5">
        <v>6.3</v>
      </c>
      <c r="C7" s="16">
        <f t="shared" si="9"/>
        <v>630</v>
      </c>
      <c r="D7" s="18">
        <f t="shared" si="10"/>
        <v>630</v>
      </c>
      <c r="E7" s="18">
        <v>1170</v>
      </c>
      <c r="F7" s="18">
        <f t="shared" si="11"/>
        <v>540</v>
      </c>
      <c r="G7" s="5">
        <v>2.6</v>
      </c>
      <c r="H7" s="2">
        <f t="shared" si="12"/>
        <v>53.846153846153847</v>
      </c>
      <c r="I7" s="5">
        <v>0.7</v>
      </c>
      <c r="J7" s="16">
        <v>585</v>
      </c>
      <c r="K7" s="16">
        <v>400</v>
      </c>
      <c r="L7" s="2">
        <v>1.93</v>
      </c>
      <c r="M7" s="2">
        <v>0.04</v>
      </c>
      <c r="N7" s="2">
        <f t="shared" si="0"/>
        <v>2.0725388601036272</v>
      </c>
      <c r="O7" s="2">
        <v>0.1</v>
      </c>
      <c r="P7" s="2">
        <f t="shared" si="1"/>
        <v>5.181347150259068</v>
      </c>
      <c r="Q7" s="2">
        <v>0.04</v>
      </c>
      <c r="R7" s="2">
        <f t="shared" si="2"/>
        <v>2.0725388601036272</v>
      </c>
      <c r="S7" s="2">
        <v>1.2</v>
      </c>
      <c r="T7" s="2">
        <f t="shared" si="3"/>
        <v>62.176165803108809</v>
      </c>
      <c r="U7" s="2">
        <v>0.04</v>
      </c>
      <c r="V7" s="2">
        <f t="shared" si="4"/>
        <v>2.0725388601036272</v>
      </c>
      <c r="W7" s="2">
        <v>0.86</v>
      </c>
      <c r="X7" s="2">
        <f t="shared" si="5"/>
        <v>44.559585492227981</v>
      </c>
      <c r="Y7" s="2">
        <v>0.01</v>
      </c>
      <c r="Z7" s="2">
        <f t="shared" si="6"/>
        <v>0.5181347150259068</v>
      </c>
      <c r="AA7" s="2">
        <v>0.04</v>
      </c>
      <c r="AB7" s="2">
        <f t="shared" si="7"/>
        <v>2.0725388601036272</v>
      </c>
      <c r="AC7" s="2">
        <f t="shared" si="8"/>
        <v>60.90157516677457</v>
      </c>
    </row>
    <row r="8" spans="1:29" s="1" customFormat="1" x14ac:dyDescent="0.25">
      <c r="A8" s="3">
        <v>200</v>
      </c>
      <c r="B8" s="5">
        <v>12.61</v>
      </c>
      <c r="C8" s="16">
        <f t="shared" si="9"/>
        <v>2522</v>
      </c>
      <c r="D8" s="18">
        <f t="shared" si="10"/>
        <v>2522</v>
      </c>
      <c r="E8" s="18">
        <v>3510</v>
      </c>
      <c r="F8" s="18">
        <f t="shared" si="11"/>
        <v>988</v>
      </c>
      <c r="G8" s="5">
        <v>6.5</v>
      </c>
      <c r="H8" s="2">
        <f t="shared" si="12"/>
        <v>71.851851851851862</v>
      </c>
      <c r="I8" s="5">
        <v>0.8</v>
      </c>
      <c r="J8" s="16">
        <v>1540</v>
      </c>
      <c r="K8" s="16">
        <v>910</v>
      </c>
      <c r="L8" s="2">
        <v>5.2</v>
      </c>
      <c r="M8" s="2">
        <v>0.05</v>
      </c>
      <c r="N8" s="2">
        <f t="shared" si="0"/>
        <v>0.96153846153846156</v>
      </c>
      <c r="O8" s="2">
        <v>0.12</v>
      </c>
      <c r="P8" s="2">
        <f t="shared" si="1"/>
        <v>2.3076923076923075</v>
      </c>
      <c r="Q8" s="2">
        <v>0.09</v>
      </c>
      <c r="R8" s="2">
        <f t="shared" si="2"/>
        <v>1.7307692307692306</v>
      </c>
      <c r="S8" s="2">
        <v>2.9</v>
      </c>
      <c r="T8" s="2">
        <f t="shared" si="3"/>
        <v>55.769230769230774</v>
      </c>
      <c r="U8" s="2">
        <v>0.12</v>
      </c>
      <c r="V8" s="2">
        <f t="shared" si="4"/>
        <v>2.3076923076923075</v>
      </c>
      <c r="W8" s="2">
        <v>2.15</v>
      </c>
      <c r="X8" s="2">
        <f t="shared" si="5"/>
        <v>41.346153846153847</v>
      </c>
      <c r="Y8" s="2">
        <v>0.02</v>
      </c>
      <c r="Z8" s="2">
        <f t="shared" si="6"/>
        <v>0.38461538461538458</v>
      </c>
      <c r="AA8" s="2">
        <v>0.08</v>
      </c>
      <c r="AB8" s="2">
        <f t="shared" si="7"/>
        <v>1.5384615384615383</v>
      </c>
      <c r="AC8" s="2">
        <f t="shared" si="8"/>
        <v>57.096417989127971</v>
      </c>
    </row>
    <row r="9" spans="1:29" s="1" customFormat="1" x14ac:dyDescent="0.25">
      <c r="A9" s="3">
        <v>300</v>
      </c>
      <c r="B9" s="5">
        <v>18.940000000000001</v>
      </c>
      <c r="C9" s="16">
        <f t="shared" si="9"/>
        <v>5682</v>
      </c>
      <c r="D9" s="18">
        <f t="shared" si="10"/>
        <v>5682</v>
      </c>
      <c r="E9" s="18">
        <v>7260</v>
      </c>
      <c r="F9" s="18">
        <f t="shared" si="11"/>
        <v>1578</v>
      </c>
      <c r="G9" s="5">
        <v>12.24</v>
      </c>
      <c r="H9" s="2">
        <f t="shared" si="12"/>
        <v>78.264462809917362</v>
      </c>
      <c r="I9" s="5">
        <v>0.86</v>
      </c>
      <c r="J9" s="16">
        <v>2840</v>
      </c>
      <c r="K9" s="16">
        <v>1420</v>
      </c>
      <c r="L9" s="2">
        <v>10.7</v>
      </c>
      <c r="M9" s="2">
        <v>0.2</v>
      </c>
      <c r="N9" s="2">
        <f t="shared" si="0"/>
        <v>1.8691588785046731</v>
      </c>
      <c r="O9" s="2">
        <v>0.17</v>
      </c>
      <c r="P9" s="2">
        <f t="shared" si="1"/>
        <v>1.5887850467289724</v>
      </c>
      <c r="Q9" s="2">
        <v>0.12</v>
      </c>
      <c r="R9" s="2">
        <f t="shared" si="2"/>
        <v>1.1214953271028039</v>
      </c>
      <c r="S9" s="2">
        <v>4.9000000000000004</v>
      </c>
      <c r="T9" s="2">
        <f t="shared" si="3"/>
        <v>45.794392523364493</v>
      </c>
      <c r="U9" s="2">
        <v>0.15</v>
      </c>
      <c r="V9" s="2">
        <f t="shared" si="4"/>
        <v>1.4018691588785046</v>
      </c>
      <c r="W9" s="2">
        <v>3.12</v>
      </c>
      <c r="X9" s="2">
        <f t="shared" si="5"/>
        <v>29.158878504672902</v>
      </c>
      <c r="Y9" s="2">
        <v>0.05</v>
      </c>
      <c r="Z9" s="2">
        <f t="shared" si="6"/>
        <v>0.46728971962616828</v>
      </c>
      <c r="AA9" s="2">
        <v>0.18</v>
      </c>
      <c r="AB9" s="2">
        <f t="shared" si="7"/>
        <v>1.6822429906542056</v>
      </c>
      <c r="AC9" s="2">
        <f t="shared" si="8"/>
        <v>47.78855221529053</v>
      </c>
    </row>
    <row r="10" spans="1:29" s="1" customFormat="1" x14ac:dyDescent="0.25">
      <c r="A10" s="3">
        <v>400</v>
      </c>
      <c r="B10" s="5">
        <v>25.31</v>
      </c>
      <c r="C10" s="16">
        <f t="shared" si="9"/>
        <v>10124</v>
      </c>
      <c r="D10" s="18">
        <f t="shared" si="10"/>
        <v>10124</v>
      </c>
      <c r="E10" s="18">
        <v>12380</v>
      </c>
      <c r="F10" s="18">
        <f t="shared" si="11"/>
        <v>2256</v>
      </c>
      <c r="G10" s="5">
        <v>19.2</v>
      </c>
      <c r="H10" s="2">
        <f t="shared" si="12"/>
        <v>81.777059773828753</v>
      </c>
      <c r="I10" s="5">
        <v>0.89</v>
      </c>
      <c r="J10" s="16">
        <v>4590</v>
      </c>
      <c r="K10" s="16">
        <v>2040</v>
      </c>
      <c r="L10" s="2">
        <v>18</v>
      </c>
      <c r="M10" s="2">
        <v>0.36</v>
      </c>
      <c r="N10" s="2">
        <f t="shared" si="0"/>
        <v>2</v>
      </c>
      <c r="O10" s="2">
        <v>0.47</v>
      </c>
      <c r="P10" s="2">
        <f t="shared" si="1"/>
        <v>2.6111111111111107</v>
      </c>
      <c r="Q10" s="2">
        <v>0.14000000000000001</v>
      </c>
      <c r="R10" s="2">
        <f t="shared" si="2"/>
        <v>0.77777777777777779</v>
      </c>
      <c r="S10" s="2">
        <v>7.11</v>
      </c>
      <c r="T10" s="2">
        <f t="shared" si="3"/>
        <v>39.5</v>
      </c>
      <c r="U10" s="2">
        <v>0.19</v>
      </c>
      <c r="V10" s="2">
        <f t="shared" si="4"/>
        <v>1.0555555555555556</v>
      </c>
      <c r="W10" s="2">
        <v>4.18</v>
      </c>
      <c r="X10" s="2">
        <f t="shared" si="5"/>
        <v>23.222222222222221</v>
      </c>
      <c r="Y10" s="2">
        <v>0.09</v>
      </c>
      <c r="Z10" s="2">
        <f t="shared" si="6"/>
        <v>0.5</v>
      </c>
      <c r="AA10" s="2">
        <v>0.2</v>
      </c>
      <c r="AB10" s="2">
        <f t="shared" si="7"/>
        <v>1.1111111111111112</v>
      </c>
      <c r="AC10" s="2">
        <f t="shared" si="8"/>
        <v>41.770528399034383</v>
      </c>
    </row>
    <row r="11" spans="1:29" s="1" customFormat="1" x14ac:dyDescent="0.25">
      <c r="A11" s="3">
        <v>500</v>
      </c>
      <c r="B11" s="5">
        <v>31.74</v>
      </c>
      <c r="C11" s="16">
        <f t="shared" si="9"/>
        <v>15870</v>
      </c>
      <c r="D11" s="18">
        <f t="shared" si="10"/>
        <v>15870</v>
      </c>
      <c r="E11" s="18">
        <v>18800</v>
      </c>
      <c r="F11" s="18">
        <f t="shared" si="11"/>
        <v>2930</v>
      </c>
      <c r="G11" s="5">
        <v>29.6</v>
      </c>
      <c r="H11" s="2">
        <f t="shared" si="12"/>
        <v>84.414893617021278</v>
      </c>
      <c r="I11" s="5">
        <v>0.91700000000000004</v>
      </c>
      <c r="J11" s="16">
        <v>6750</v>
      </c>
      <c r="K11" s="16">
        <v>2720</v>
      </c>
      <c r="L11" s="2">
        <v>27.6</v>
      </c>
      <c r="M11" s="2">
        <v>0.4</v>
      </c>
      <c r="N11" s="2">
        <f t="shared" si="0"/>
        <v>1.4492753623188406</v>
      </c>
      <c r="O11" s="2">
        <v>0.38</v>
      </c>
      <c r="P11" s="2">
        <f t="shared" si="1"/>
        <v>1.3768115942028984</v>
      </c>
      <c r="Q11" s="2">
        <v>0.23</v>
      </c>
      <c r="R11" s="2">
        <f t="shared" si="2"/>
        <v>0.83333333333333337</v>
      </c>
      <c r="S11" s="2">
        <v>9.4</v>
      </c>
      <c r="T11" s="2">
        <f t="shared" si="3"/>
        <v>34.057971014492757</v>
      </c>
      <c r="U11" s="2">
        <v>7.0000000000000007E-2</v>
      </c>
      <c r="V11" s="2">
        <f t="shared" si="4"/>
        <v>0.25362318840579712</v>
      </c>
      <c r="W11" s="2">
        <v>4.9000000000000004</v>
      </c>
      <c r="X11" s="2">
        <f t="shared" si="5"/>
        <v>17.753623188405797</v>
      </c>
      <c r="Y11" s="2">
        <v>0.08</v>
      </c>
      <c r="Z11" s="2">
        <f t="shared" si="6"/>
        <v>0.28985507246376813</v>
      </c>
      <c r="AA11" s="2">
        <v>0.26</v>
      </c>
      <c r="AB11" s="2">
        <f t="shared" si="7"/>
        <v>0.94202898550724645</v>
      </c>
      <c r="AC11" s="2">
        <f t="shared" si="8"/>
        <v>35.914526123042521</v>
      </c>
    </row>
    <row r="12" spans="1:29" s="1" customFormat="1" x14ac:dyDescent="0.25">
      <c r="A12" s="3">
        <v>550</v>
      </c>
      <c r="B12" s="5">
        <v>35</v>
      </c>
      <c r="C12" s="16">
        <f t="shared" si="9"/>
        <v>19250</v>
      </c>
      <c r="D12" s="18">
        <f t="shared" si="10"/>
        <v>19250</v>
      </c>
      <c r="E12" s="18">
        <v>22500</v>
      </c>
      <c r="F12" s="18">
        <f t="shared" si="11"/>
        <v>3250</v>
      </c>
      <c r="G12" s="5">
        <v>35.03</v>
      </c>
      <c r="H12" s="2">
        <f t="shared" si="12"/>
        <v>85.555555555555557</v>
      </c>
      <c r="I12" s="5">
        <v>0.92500000000000004</v>
      </c>
      <c r="J12" s="16">
        <v>8100</v>
      </c>
      <c r="K12" s="16">
        <v>2720</v>
      </c>
      <c r="L12" s="2">
        <v>32.5</v>
      </c>
      <c r="M12" s="2">
        <v>0.2</v>
      </c>
      <c r="N12" s="2">
        <f t="shared" si="0"/>
        <v>0.61538461538461542</v>
      </c>
      <c r="O12" s="2">
        <v>0.6</v>
      </c>
      <c r="P12" s="2">
        <f t="shared" si="1"/>
        <v>1.846153846153846</v>
      </c>
      <c r="Q12" s="2">
        <v>0.15</v>
      </c>
      <c r="R12" s="2">
        <f t="shared" si="2"/>
        <v>0.46153846153846151</v>
      </c>
      <c r="S12" s="2">
        <v>10.5</v>
      </c>
      <c r="T12" s="2">
        <f t="shared" si="3"/>
        <v>32.307692307692307</v>
      </c>
      <c r="U12" s="2">
        <v>0.08</v>
      </c>
      <c r="V12" s="2">
        <f t="shared" si="4"/>
        <v>0.24615384615384617</v>
      </c>
      <c r="W12" s="2">
        <v>5.4</v>
      </c>
      <c r="X12" s="2">
        <f t="shared" si="5"/>
        <v>16.615384615384617</v>
      </c>
      <c r="Y12" s="2">
        <v>0.09</v>
      </c>
      <c r="Z12" s="2">
        <f t="shared" si="6"/>
        <v>0.27692307692307688</v>
      </c>
      <c r="AA12" s="2">
        <v>0.23</v>
      </c>
      <c r="AB12" s="2">
        <f t="shared" si="7"/>
        <v>0.70769230769230773</v>
      </c>
      <c r="AC12" s="2">
        <f t="shared" si="8"/>
        <v>34.19919613176026</v>
      </c>
    </row>
    <row r="13" spans="1:29" s="1" customFormat="1" x14ac:dyDescent="0.25">
      <c r="A13" s="6">
        <v>600</v>
      </c>
      <c r="B13" s="7">
        <v>38.28</v>
      </c>
      <c r="C13" s="16">
        <f t="shared" si="9"/>
        <v>22968</v>
      </c>
      <c r="D13" s="18">
        <f t="shared" si="10"/>
        <v>22968</v>
      </c>
      <c r="E13" s="19">
        <v>26520</v>
      </c>
      <c r="F13" s="18">
        <f t="shared" si="11"/>
        <v>3552</v>
      </c>
      <c r="G13" s="7">
        <v>41.3</v>
      </c>
      <c r="H13" s="2">
        <f t="shared" si="12"/>
        <v>86.606334841628964</v>
      </c>
      <c r="I13" s="7">
        <v>0.93</v>
      </c>
      <c r="J13" s="17">
        <v>9470</v>
      </c>
      <c r="K13" s="17">
        <v>3450</v>
      </c>
      <c r="L13" s="8">
        <v>38.5</v>
      </c>
      <c r="M13" s="8">
        <v>0.27</v>
      </c>
      <c r="N13" s="2">
        <f t="shared" si="0"/>
        <v>0.70129870129870131</v>
      </c>
      <c r="O13" s="8">
        <v>0.45</v>
      </c>
      <c r="P13" s="2">
        <f t="shared" si="1"/>
        <v>1.1688311688311688</v>
      </c>
      <c r="Q13" s="8">
        <v>0.25</v>
      </c>
      <c r="R13" s="2">
        <f t="shared" si="2"/>
        <v>0.64935064935064934</v>
      </c>
      <c r="S13" s="8">
        <v>12</v>
      </c>
      <c r="T13" s="2">
        <f t="shared" si="3"/>
        <v>31.168831168831169</v>
      </c>
      <c r="U13" s="8">
        <v>0.08</v>
      </c>
      <c r="V13" s="2">
        <f t="shared" si="4"/>
        <v>0.20779220779220781</v>
      </c>
      <c r="W13" s="8">
        <v>6</v>
      </c>
      <c r="X13" s="2">
        <f t="shared" si="5"/>
        <v>15.584415584415584</v>
      </c>
      <c r="Y13" s="8">
        <v>0.1</v>
      </c>
      <c r="Z13" s="2">
        <f t="shared" si="6"/>
        <v>0.25974025974025972</v>
      </c>
      <c r="AA13" s="8">
        <v>0.3</v>
      </c>
      <c r="AB13" s="2">
        <f t="shared" si="7"/>
        <v>0.77922077922077926</v>
      </c>
      <c r="AC13" s="2">
        <f t="shared" si="8"/>
        <v>32.94316943320019</v>
      </c>
    </row>
    <row r="14" spans="1:29" s="12" customFormat="1" x14ac:dyDescent="0.25">
      <c r="A14" s="9"/>
      <c r="B14" s="10"/>
      <c r="C14" s="10"/>
      <c r="D14" s="9"/>
      <c r="E14" s="9"/>
      <c r="F14" s="10"/>
      <c r="G14" s="10"/>
      <c r="H14" s="11"/>
      <c r="I14" s="10"/>
      <c r="J14" s="10"/>
      <c r="AB14" s="11"/>
      <c r="AC14" s="34"/>
    </row>
    <row r="15" spans="1:29" x14ac:dyDescent="0.25">
      <c r="A15" s="38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8" x14ac:dyDescent="0.35">
      <c r="A16" s="29" t="s">
        <v>0</v>
      </c>
      <c r="B16" s="29" t="s">
        <v>1</v>
      </c>
      <c r="C16" s="29" t="s">
        <v>3</v>
      </c>
      <c r="D16" s="29" t="s">
        <v>2</v>
      </c>
      <c r="E16" s="29" t="s">
        <v>4</v>
      </c>
      <c r="F16" s="29" t="s">
        <v>5</v>
      </c>
      <c r="G16" s="29" t="s">
        <v>6</v>
      </c>
      <c r="H16" s="29" t="s">
        <v>7</v>
      </c>
      <c r="I16" s="29" t="s">
        <v>13</v>
      </c>
      <c r="J16" s="30" t="s">
        <v>15</v>
      </c>
      <c r="K16" s="30" t="s">
        <v>16</v>
      </c>
      <c r="L16" s="30" t="s">
        <v>18</v>
      </c>
      <c r="M16" s="41" t="s">
        <v>24</v>
      </c>
      <c r="N16" s="42"/>
      <c r="O16" s="41" t="s">
        <v>19</v>
      </c>
      <c r="P16" s="42"/>
      <c r="Q16" s="41" t="s">
        <v>25</v>
      </c>
      <c r="R16" s="42"/>
      <c r="S16" s="41" t="s">
        <v>20</v>
      </c>
      <c r="T16" s="42"/>
      <c r="U16" s="41" t="s">
        <v>26</v>
      </c>
      <c r="V16" s="42"/>
      <c r="W16" s="41" t="s">
        <v>21</v>
      </c>
      <c r="X16" s="42"/>
      <c r="Y16" s="41" t="s">
        <v>27</v>
      </c>
      <c r="Z16" s="42"/>
      <c r="AA16" s="41" t="s">
        <v>22</v>
      </c>
      <c r="AB16" s="43"/>
      <c r="AC16" s="30" t="s">
        <v>23</v>
      </c>
    </row>
    <row r="17" spans="1:29" x14ac:dyDescent="0.25">
      <c r="A17" s="29" t="s">
        <v>8</v>
      </c>
      <c r="B17" s="29" t="s">
        <v>9</v>
      </c>
      <c r="C17" s="29" t="s">
        <v>10</v>
      </c>
      <c r="D17" s="29" t="s">
        <v>10</v>
      </c>
      <c r="E17" s="29" t="s">
        <v>10</v>
      </c>
      <c r="F17" s="29" t="s">
        <v>10</v>
      </c>
      <c r="G17" s="29" t="s">
        <v>8</v>
      </c>
      <c r="H17" s="29" t="s">
        <v>11</v>
      </c>
      <c r="I17" s="31" t="s">
        <v>12</v>
      </c>
      <c r="J17" s="30" t="s">
        <v>14</v>
      </c>
      <c r="K17" s="30" t="s">
        <v>17</v>
      </c>
      <c r="L17" s="30" t="s">
        <v>8</v>
      </c>
      <c r="M17" s="30" t="s">
        <v>8</v>
      </c>
      <c r="N17" s="30" t="s">
        <v>11</v>
      </c>
      <c r="O17" s="30" t="s">
        <v>8</v>
      </c>
      <c r="P17" s="30" t="s">
        <v>11</v>
      </c>
      <c r="Q17" s="30" t="s">
        <v>8</v>
      </c>
      <c r="R17" s="30" t="s">
        <v>11</v>
      </c>
      <c r="S17" s="32" t="s">
        <v>8</v>
      </c>
      <c r="T17" s="30" t="s">
        <v>11</v>
      </c>
      <c r="U17" s="30" t="s">
        <v>8</v>
      </c>
      <c r="V17" s="30" t="s">
        <v>11</v>
      </c>
      <c r="W17" s="32" t="s">
        <v>8</v>
      </c>
      <c r="X17" s="30" t="s">
        <v>11</v>
      </c>
      <c r="Y17" s="30" t="s">
        <v>8</v>
      </c>
      <c r="Z17" s="30" t="s">
        <v>11</v>
      </c>
      <c r="AA17" s="32" t="s">
        <v>8</v>
      </c>
      <c r="AB17" s="33" t="s">
        <v>11</v>
      </c>
      <c r="AC17" s="32" t="s">
        <v>11</v>
      </c>
    </row>
    <row r="18" spans="1:29" s="1" customFormat="1" x14ac:dyDescent="0.25">
      <c r="A18" s="3">
        <v>0</v>
      </c>
      <c r="B18" s="14">
        <v>0</v>
      </c>
      <c r="C18" s="35">
        <f>A18*B18</f>
        <v>0</v>
      </c>
      <c r="D18" s="36">
        <f>C18</f>
        <v>0</v>
      </c>
      <c r="E18" s="21">
        <v>250</v>
      </c>
      <c r="F18" s="21">
        <f>E18-D18</f>
        <v>250</v>
      </c>
      <c r="G18" s="14">
        <v>1.08</v>
      </c>
      <c r="H18" s="25">
        <f>D18/E18*100</f>
        <v>0</v>
      </c>
      <c r="I18" s="14">
        <v>0.36</v>
      </c>
      <c r="J18" s="22">
        <v>260</v>
      </c>
      <c r="K18" s="22">
        <v>209</v>
      </c>
      <c r="L18" s="24">
        <v>0.86</v>
      </c>
      <c r="M18" s="24">
        <v>0.02</v>
      </c>
      <c r="N18" s="24">
        <f>M18/L18*100</f>
        <v>2.3255813953488373</v>
      </c>
      <c r="O18" s="24">
        <v>0.06</v>
      </c>
      <c r="P18" s="24">
        <f>O18/L18*100</f>
        <v>6.9767441860465116</v>
      </c>
      <c r="Q18" s="24">
        <v>0.01</v>
      </c>
      <c r="R18" s="24">
        <f>Q18/L18*100</f>
        <v>1.1627906976744187</v>
      </c>
      <c r="S18" s="25">
        <v>0.15</v>
      </c>
      <c r="T18" s="24">
        <f>S18/L18*100</f>
        <v>17.441860465116278</v>
      </c>
      <c r="U18" s="24">
        <v>0.02</v>
      </c>
      <c r="V18" s="24">
        <f>U18/L18*100</f>
        <v>2.3255813953488373</v>
      </c>
      <c r="W18" s="25">
        <v>0.12</v>
      </c>
      <c r="X18" s="24">
        <f>W18/L18*100</f>
        <v>13.953488372093023</v>
      </c>
      <c r="Y18" s="24">
        <v>0.01</v>
      </c>
      <c r="Z18" s="24">
        <f>Y18/L18*100</f>
        <v>1.1627906976744187</v>
      </c>
      <c r="AA18" s="25">
        <v>0.06</v>
      </c>
      <c r="AB18" s="24">
        <f>AA18/L18*100</f>
        <v>6.9767441860465116</v>
      </c>
      <c r="AC18" s="2">
        <f>SQRT(M18^2+O18^2+Q18^2+S18^2+U18^2+W18^2+Y18^2+AA18^2)/(SQRT(L18^2+M18^2+O18^2+Q18^2+S18^2+U18^2+W18^2+Y18^2+AA18^2))*100</f>
        <v>23.973776081267417</v>
      </c>
    </row>
    <row r="19" spans="1:29" x14ac:dyDescent="0.25">
      <c r="A19" s="3">
        <v>6</v>
      </c>
      <c r="B19" s="5">
        <v>3.5000000000000003E-2</v>
      </c>
      <c r="C19" s="35">
        <f t="shared" ref="C19:C27" si="13">A19*B19</f>
        <v>0.21000000000000002</v>
      </c>
      <c r="D19" s="36">
        <f t="shared" ref="D19:D27" si="14">C19</f>
        <v>0.21000000000000002</v>
      </c>
      <c r="E19" s="18">
        <v>270</v>
      </c>
      <c r="F19" s="21">
        <f t="shared" ref="F19:F27" si="15">E19-D19</f>
        <v>269.79000000000002</v>
      </c>
      <c r="G19" s="5">
        <v>1.1000000000000001</v>
      </c>
      <c r="H19" s="25">
        <f t="shared" ref="H19:H27" si="16">D19/E19*100</f>
        <v>7.7777777777777779E-2</v>
      </c>
      <c r="I19" s="5">
        <v>0.38</v>
      </c>
      <c r="J19" s="16">
        <v>250</v>
      </c>
      <c r="K19" s="16">
        <v>213</v>
      </c>
      <c r="L19" s="2">
        <v>0.91</v>
      </c>
      <c r="M19" s="2">
        <v>1.2999999999999999E-2</v>
      </c>
      <c r="N19" s="24">
        <f t="shared" ref="N19:N27" si="17">M19/L19*100</f>
        <v>1.4285714285714286</v>
      </c>
      <c r="O19" s="2">
        <v>0.05</v>
      </c>
      <c r="P19" s="24">
        <f t="shared" ref="P19:P27" si="18">O19/L19*100</f>
        <v>5.4945054945054945</v>
      </c>
      <c r="Q19" s="2">
        <v>0.01</v>
      </c>
      <c r="R19" s="24">
        <f t="shared" ref="R19:R27" si="19">Q19/L19*100</f>
        <v>1.0989010989010988</v>
      </c>
      <c r="S19" s="2">
        <v>0.18</v>
      </c>
      <c r="T19" s="24">
        <f t="shared" ref="T19:T27" si="20">S19/L19*100</f>
        <v>19.780219780219781</v>
      </c>
      <c r="U19" s="2">
        <v>0.02</v>
      </c>
      <c r="V19" s="24">
        <f t="shared" ref="V19:V27" si="21">U19/L19*100</f>
        <v>2.1978021978021975</v>
      </c>
      <c r="W19" s="2">
        <v>0.15</v>
      </c>
      <c r="X19" s="24">
        <f t="shared" ref="X19:X27" si="22">W19/L19*100</f>
        <v>16.483516483516482</v>
      </c>
      <c r="Y19" s="2">
        <v>0.01</v>
      </c>
      <c r="Z19" s="24">
        <f t="shared" ref="Z19:Z27" si="23">Y19/L19*100</f>
        <v>1.0989010989010988</v>
      </c>
      <c r="AA19" s="2">
        <v>0.05</v>
      </c>
      <c r="AB19" s="24">
        <f t="shared" ref="AB19:AB27" si="24">AA19/L19*100</f>
        <v>5.4945054945054945</v>
      </c>
      <c r="AC19" s="2">
        <f t="shared" ref="AC19:AC27" si="25">SQRT(M19^2+O19^2+Q19^2+S19^2+U19^2+W19^2+Y19^2+AA19^2)/(SQRT(L19^2+M19^2+O19^2+Q19^2+S19^2+U19^2+W19^2+Y19^2+AA19^2))*100</f>
        <v>26.126965345130692</v>
      </c>
    </row>
    <row r="20" spans="1:29" x14ac:dyDescent="0.25">
      <c r="A20" s="3">
        <v>60</v>
      </c>
      <c r="B20" s="5">
        <v>0.34300000000000003</v>
      </c>
      <c r="C20" s="20">
        <f t="shared" si="13"/>
        <v>20.580000000000002</v>
      </c>
      <c r="D20" s="21">
        <f t="shared" si="14"/>
        <v>20.580000000000002</v>
      </c>
      <c r="E20" s="18">
        <v>440</v>
      </c>
      <c r="F20" s="21">
        <f t="shared" si="15"/>
        <v>419.42</v>
      </c>
      <c r="G20" s="5">
        <v>1.32</v>
      </c>
      <c r="H20" s="25">
        <f t="shared" si="16"/>
        <v>4.6772727272727277</v>
      </c>
      <c r="I20" s="5">
        <v>0.53</v>
      </c>
      <c r="J20" s="16">
        <v>293</v>
      </c>
      <c r="K20" s="16">
        <v>236</v>
      </c>
      <c r="L20" s="2">
        <v>1.05</v>
      </c>
      <c r="M20" s="2">
        <v>0.05</v>
      </c>
      <c r="N20" s="24">
        <f t="shared" si="17"/>
        <v>4.7619047619047619</v>
      </c>
      <c r="O20" s="2">
        <v>0.09</v>
      </c>
      <c r="P20" s="24">
        <f t="shared" si="18"/>
        <v>8.5714285714285694</v>
      </c>
      <c r="Q20" s="2">
        <v>0.04</v>
      </c>
      <c r="R20" s="24">
        <f t="shared" si="19"/>
        <v>3.8095238095238093</v>
      </c>
      <c r="S20" s="2">
        <v>0.39</v>
      </c>
      <c r="T20" s="24">
        <f t="shared" si="20"/>
        <v>37.142857142857146</v>
      </c>
      <c r="U20" s="2">
        <v>0.05</v>
      </c>
      <c r="V20" s="24">
        <f t="shared" si="21"/>
        <v>4.7619047619047619</v>
      </c>
      <c r="W20" s="2">
        <v>0.3</v>
      </c>
      <c r="X20" s="24">
        <f t="shared" si="22"/>
        <v>28.571428571428569</v>
      </c>
      <c r="Y20" s="2">
        <v>0.01</v>
      </c>
      <c r="Z20" s="24">
        <f t="shared" si="23"/>
        <v>0.95238095238095233</v>
      </c>
      <c r="AA20" s="2">
        <v>0.08</v>
      </c>
      <c r="AB20" s="24">
        <f t="shared" si="24"/>
        <v>7.6190476190476186</v>
      </c>
      <c r="AC20" s="2">
        <f t="shared" si="25"/>
        <v>43.906809018267801</v>
      </c>
    </row>
    <row r="21" spans="1:29" x14ac:dyDescent="0.25">
      <c r="A21" s="3">
        <v>100</v>
      </c>
      <c r="B21" s="5">
        <v>0.56999999999999995</v>
      </c>
      <c r="C21" s="20">
        <f t="shared" si="13"/>
        <v>56.999999999999993</v>
      </c>
      <c r="D21" s="21">
        <f t="shared" si="14"/>
        <v>56.999999999999993</v>
      </c>
      <c r="E21" s="18">
        <v>560</v>
      </c>
      <c r="F21" s="21">
        <f t="shared" si="15"/>
        <v>503</v>
      </c>
      <c r="G21" s="5">
        <v>1.52</v>
      </c>
      <c r="H21" s="25">
        <f t="shared" si="16"/>
        <v>10.178571428571427</v>
      </c>
      <c r="I21" s="5">
        <v>0.57999999999999996</v>
      </c>
      <c r="J21" s="16">
        <v>360</v>
      </c>
      <c r="K21" s="16">
        <v>257</v>
      </c>
      <c r="L21" s="2">
        <v>1.2</v>
      </c>
      <c r="M21" s="2">
        <v>0.02</v>
      </c>
      <c r="N21" s="24">
        <f t="shared" si="17"/>
        <v>1.6666666666666667</v>
      </c>
      <c r="O21" s="2">
        <v>0.1</v>
      </c>
      <c r="P21" s="24">
        <f t="shared" si="18"/>
        <v>8.3333333333333339</v>
      </c>
      <c r="Q21" s="2">
        <v>0.04</v>
      </c>
      <c r="R21" s="24">
        <f t="shared" si="19"/>
        <v>3.3333333333333335</v>
      </c>
      <c r="S21" s="2">
        <v>0.6</v>
      </c>
      <c r="T21" s="24">
        <f t="shared" si="20"/>
        <v>50</v>
      </c>
      <c r="U21" s="2">
        <v>0.05</v>
      </c>
      <c r="V21" s="24">
        <f t="shared" si="21"/>
        <v>4.166666666666667</v>
      </c>
      <c r="W21" s="2">
        <v>0.46</v>
      </c>
      <c r="X21" s="24">
        <f t="shared" si="22"/>
        <v>38.333333333333336</v>
      </c>
      <c r="Y21" s="2">
        <v>0.01</v>
      </c>
      <c r="Z21" s="24">
        <f t="shared" si="23"/>
        <v>0.83333333333333337</v>
      </c>
      <c r="AA21" s="2">
        <v>7.0000000000000007E-2</v>
      </c>
      <c r="AB21" s="24">
        <f t="shared" si="24"/>
        <v>5.8333333333333339</v>
      </c>
      <c r="AC21" s="2">
        <f t="shared" si="25"/>
        <v>53.946692944803964</v>
      </c>
    </row>
    <row r="22" spans="1:29" x14ac:dyDescent="0.25">
      <c r="A22" s="3">
        <v>200</v>
      </c>
      <c r="B22" s="5">
        <v>1.137</v>
      </c>
      <c r="C22" s="20">
        <f t="shared" si="13"/>
        <v>227.4</v>
      </c>
      <c r="D22" s="21">
        <f t="shared" si="14"/>
        <v>227.4</v>
      </c>
      <c r="E22" s="18">
        <v>1090</v>
      </c>
      <c r="F22" s="21">
        <f t="shared" si="15"/>
        <v>862.6</v>
      </c>
      <c r="G22" s="5">
        <v>2.41</v>
      </c>
      <c r="H22" s="25">
        <f t="shared" si="16"/>
        <v>20.862385321100916</v>
      </c>
      <c r="I22" s="5">
        <v>0.7</v>
      </c>
      <c r="J22" s="16">
        <v>558</v>
      </c>
      <c r="K22" s="16">
        <v>470</v>
      </c>
      <c r="L22" s="2">
        <v>1.8</v>
      </c>
      <c r="M22" s="2">
        <v>0.03</v>
      </c>
      <c r="N22" s="24">
        <f t="shared" si="17"/>
        <v>1.6666666666666667</v>
      </c>
      <c r="O22" s="2">
        <v>0.11</v>
      </c>
      <c r="P22" s="24">
        <f t="shared" si="18"/>
        <v>6.1111111111111107</v>
      </c>
      <c r="Q22" s="2">
        <v>0.05</v>
      </c>
      <c r="R22" s="24">
        <f t="shared" si="19"/>
        <v>2.7777777777777781</v>
      </c>
      <c r="S22" s="2">
        <v>1.1000000000000001</v>
      </c>
      <c r="T22" s="24">
        <f t="shared" si="20"/>
        <v>61.111111111111114</v>
      </c>
      <c r="U22" s="2">
        <v>0.06</v>
      </c>
      <c r="V22" s="24">
        <f t="shared" si="21"/>
        <v>3.3333333333333335</v>
      </c>
      <c r="W22" s="2">
        <v>0.87</v>
      </c>
      <c r="X22" s="24">
        <f t="shared" si="22"/>
        <v>48.333333333333336</v>
      </c>
      <c r="Y22" s="2">
        <v>0.01</v>
      </c>
      <c r="Z22" s="24">
        <f t="shared" si="23"/>
        <v>0.55555555555555558</v>
      </c>
      <c r="AA22" s="2">
        <v>0.08</v>
      </c>
      <c r="AB22" s="24">
        <f t="shared" si="24"/>
        <v>4.4444444444444446</v>
      </c>
      <c r="AC22" s="2">
        <f t="shared" si="25"/>
        <v>61.708437018251786</v>
      </c>
    </row>
    <row r="23" spans="1:29" x14ac:dyDescent="0.25">
      <c r="A23" s="3">
        <v>300</v>
      </c>
      <c r="B23" s="5">
        <v>1.7</v>
      </c>
      <c r="C23" s="20">
        <f t="shared" si="13"/>
        <v>510</v>
      </c>
      <c r="D23" s="21">
        <f t="shared" si="14"/>
        <v>510</v>
      </c>
      <c r="E23" s="18">
        <v>1800</v>
      </c>
      <c r="F23" s="21">
        <f t="shared" si="15"/>
        <v>1290</v>
      </c>
      <c r="G23" s="5">
        <v>3.6</v>
      </c>
      <c r="H23" s="25">
        <f t="shared" si="16"/>
        <v>28.333333333333332</v>
      </c>
      <c r="I23" s="5">
        <v>0.76</v>
      </c>
      <c r="J23" s="16">
        <v>833</v>
      </c>
      <c r="K23" s="16">
        <v>513</v>
      </c>
      <c r="L23" s="2">
        <v>2.8</v>
      </c>
      <c r="M23" s="2">
        <v>0.06</v>
      </c>
      <c r="N23" s="24">
        <f t="shared" si="17"/>
        <v>2.1428571428571428</v>
      </c>
      <c r="O23" s="2">
        <v>0.2</v>
      </c>
      <c r="P23" s="24">
        <f t="shared" si="18"/>
        <v>7.1428571428571441</v>
      </c>
      <c r="Q23" s="2">
        <v>0.05</v>
      </c>
      <c r="R23" s="24">
        <f t="shared" si="19"/>
        <v>1.785714285714286</v>
      </c>
      <c r="S23" s="2">
        <v>1.75</v>
      </c>
      <c r="T23" s="24">
        <f t="shared" si="20"/>
        <v>62.5</v>
      </c>
      <c r="U23" s="2">
        <v>0.06</v>
      </c>
      <c r="V23" s="24">
        <f t="shared" si="21"/>
        <v>2.1428571428571428</v>
      </c>
      <c r="W23" s="2">
        <v>1.25</v>
      </c>
      <c r="X23" s="24">
        <f t="shared" si="22"/>
        <v>44.642857142857146</v>
      </c>
      <c r="Y23" s="2">
        <v>0.02</v>
      </c>
      <c r="Z23" s="24">
        <f t="shared" si="23"/>
        <v>0.7142857142857143</v>
      </c>
      <c r="AA23" s="2">
        <v>0.1</v>
      </c>
      <c r="AB23" s="24">
        <f t="shared" si="24"/>
        <v>3.5714285714285721</v>
      </c>
      <c r="AC23" s="2">
        <f t="shared" si="25"/>
        <v>61.160190790851466</v>
      </c>
    </row>
    <row r="24" spans="1:29" x14ac:dyDescent="0.25">
      <c r="A24" s="3">
        <v>400</v>
      </c>
      <c r="B24" s="5">
        <v>2.27</v>
      </c>
      <c r="C24" s="20">
        <f t="shared" si="13"/>
        <v>908</v>
      </c>
      <c r="D24" s="21">
        <f t="shared" si="14"/>
        <v>908</v>
      </c>
      <c r="E24" s="18">
        <v>2600</v>
      </c>
      <c r="F24" s="21">
        <f t="shared" si="15"/>
        <v>1692</v>
      </c>
      <c r="G24" s="5">
        <v>5</v>
      </c>
      <c r="H24" s="25">
        <f t="shared" si="16"/>
        <v>34.92307692307692</v>
      </c>
      <c r="I24" s="5">
        <v>0.77</v>
      </c>
      <c r="J24" s="16">
        <v>1166</v>
      </c>
      <c r="K24" s="16">
        <v>720</v>
      </c>
      <c r="L24" s="2">
        <v>3.94</v>
      </c>
      <c r="M24" s="2">
        <v>0.06</v>
      </c>
      <c r="N24" s="24">
        <f t="shared" si="17"/>
        <v>1.5228426395939085</v>
      </c>
      <c r="O24" s="2">
        <v>0.3</v>
      </c>
      <c r="P24" s="24">
        <f t="shared" si="18"/>
        <v>7.6142131979695424</v>
      </c>
      <c r="Q24" s="2">
        <v>0.06</v>
      </c>
      <c r="R24" s="24">
        <f t="shared" si="19"/>
        <v>1.5228426395939085</v>
      </c>
      <c r="S24" s="2">
        <v>2.5</v>
      </c>
      <c r="T24" s="24">
        <f t="shared" si="20"/>
        <v>63.451776649746193</v>
      </c>
      <c r="U24" s="2">
        <v>0.09</v>
      </c>
      <c r="V24" s="24">
        <f t="shared" si="21"/>
        <v>2.2842639593908629</v>
      </c>
      <c r="W24" s="2">
        <v>1.7</v>
      </c>
      <c r="X24" s="24">
        <f t="shared" si="22"/>
        <v>43.147208121827411</v>
      </c>
      <c r="Y24" s="2">
        <v>0.04</v>
      </c>
      <c r="Z24" s="24">
        <f t="shared" si="23"/>
        <v>1.0152284263959392</v>
      </c>
      <c r="AA24" s="2">
        <v>0.18</v>
      </c>
      <c r="AB24" s="24">
        <f t="shared" si="24"/>
        <v>4.5685279187817258</v>
      </c>
      <c r="AC24" s="2">
        <f t="shared" si="25"/>
        <v>61.165478375739482</v>
      </c>
    </row>
    <row r="25" spans="1:29" x14ac:dyDescent="0.25">
      <c r="A25" s="3">
        <v>500</v>
      </c>
      <c r="B25" s="5">
        <v>2.8439999999999999</v>
      </c>
      <c r="C25" s="20">
        <f t="shared" si="13"/>
        <v>1422</v>
      </c>
      <c r="D25" s="21">
        <f t="shared" si="14"/>
        <v>1422</v>
      </c>
      <c r="E25" s="18">
        <v>3587</v>
      </c>
      <c r="F25" s="21">
        <f t="shared" si="15"/>
        <v>2165</v>
      </c>
      <c r="G25" s="5">
        <v>6.6</v>
      </c>
      <c r="H25" s="25">
        <f t="shared" si="16"/>
        <v>39.643155840535265</v>
      </c>
      <c r="I25" s="5">
        <v>0.8</v>
      </c>
      <c r="J25" s="16">
        <v>1524</v>
      </c>
      <c r="K25" s="16">
        <v>908</v>
      </c>
      <c r="L25" s="2">
        <v>5.0999999999999996</v>
      </c>
      <c r="M25" s="2">
        <v>0.1</v>
      </c>
      <c r="N25" s="24">
        <f t="shared" si="17"/>
        <v>1.9607843137254906</v>
      </c>
      <c r="O25" s="2">
        <v>0.5</v>
      </c>
      <c r="P25" s="24">
        <f t="shared" si="18"/>
        <v>9.8039215686274517</v>
      </c>
      <c r="Q25" s="2">
        <v>0.09</v>
      </c>
      <c r="R25" s="24">
        <f t="shared" si="19"/>
        <v>1.7647058823529411</v>
      </c>
      <c r="S25" s="2">
        <v>3</v>
      </c>
      <c r="T25" s="24">
        <f t="shared" si="20"/>
        <v>58.82352941176471</v>
      </c>
      <c r="U25" s="2">
        <v>0.1</v>
      </c>
      <c r="V25" s="24">
        <f t="shared" si="21"/>
        <v>1.9607843137254906</v>
      </c>
      <c r="W25" s="2">
        <v>2.1</v>
      </c>
      <c r="X25" s="24">
        <f t="shared" si="22"/>
        <v>41.176470588235297</v>
      </c>
      <c r="Y25" s="2">
        <v>1.7999999999999999E-2</v>
      </c>
      <c r="Z25" s="24">
        <f t="shared" si="23"/>
        <v>0.35294117647058826</v>
      </c>
      <c r="AA25" s="2">
        <v>0.2</v>
      </c>
      <c r="AB25" s="24">
        <f t="shared" si="24"/>
        <v>3.9215686274509811</v>
      </c>
      <c r="AC25" s="2">
        <f t="shared" si="25"/>
        <v>58.776676069774282</v>
      </c>
    </row>
    <row r="26" spans="1:29" x14ac:dyDescent="0.25">
      <c r="A26" s="3">
        <v>550</v>
      </c>
      <c r="B26" s="5">
        <v>3.141</v>
      </c>
      <c r="C26" s="20">
        <f t="shared" si="13"/>
        <v>1727.55</v>
      </c>
      <c r="D26" s="21">
        <f t="shared" si="14"/>
        <v>1727.55</v>
      </c>
      <c r="E26" s="18">
        <v>4127</v>
      </c>
      <c r="F26" s="21">
        <f t="shared" si="15"/>
        <v>2399.4499999999998</v>
      </c>
      <c r="G26" s="5">
        <v>7.3</v>
      </c>
      <c r="H26" s="25">
        <f t="shared" si="16"/>
        <v>41.859704385752359</v>
      </c>
      <c r="I26" s="5">
        <v>0.82</v>
      </c>
      <c r="J26" s="16">
        <v>1670</v>
      </c>
      <c r="K26" s="16">
        <v>1000</v>
      </c>
      <c r="L26" s="2">
        <v>5.89</v>
      </c>
      <c r="M26" s="2">
        <v>0.2</v>
      </c>
      <c r="N26" s="24">
        <f t="shared" si="17"/>
        <v>3.3955857385398982</v>
      </c>
      <c r="O26" s="2">
        <v>0.45</v>
      </c>
      <c r="P26" s="24">
        <f t="shared" si="18"/>
        <v>7.6400679117147705</v>
      </c>
      <c r="Q26" s="2">
        <v>0.1</v>
      </c>
      <c r="R26" s="24">
        <f t="shared" si="19"/>
        <v>1.6977928692699491</v>
      </c>
      <c r="S26" s="2">
        <v>3.3</v>
      </c>
      <c r="T26" s="24">
        <f t="shared" si="20"/>
        <v>56.027164685908318</v>
      </c>
      <c r="U26" s="2">
        <v>0.17</v>
      </c>
      <c r="V26" s="24">
        <f t="shared" si="21"/>
        <v>2.886247877758914</v>
      </c>
      <c r="W26" s="2">
        <v>2.4</v>
      </c>
      <c r="X26" s="24">
        <f t="shared" si="22"/>
        <v>40.747028862478778</v>
      </c>
      <c r="Y26" s="2">
        <v>0.02</v>
      </c>
      <c r="Z26" s="24">
        <f t="shared" si="23"/>
        <v>0.33955857385398985</v>
      </c>
      <c r="AA26" s="2">
        <v>0.17</v>
      </c>
      <c r="AB26" s="24">
        <f t="shared" si="24"/>
        <v>2.886247877758914</v>
      </c>
      <c r="AC26" s="2">
        <f t="shared" si="25"/>
        <v>57.302682347395809</v>
      </c>
    </row>
    <row r="27" spans="1:29" x14ac:dyDescent="0.25">
      <c r="A27" s="3">
        <v>600</v>
      </c>
      <c r="B27" s="5">
        <v>3.4470000000000001</v>
      </c>
      <c r="C27" s="20">
        <f t="shared" si="13"/>
        <v>2068.1999999999998</v>
      </c>
      <c r="D27" s="21">
        <f t="shared" si="14"/>
        <v>2068.1999999999998</v>
      </c>
      <c r="E27" s="18">
        <v>4740</v>
      </c>
      <c r="F27" s="21">
        <f t="shared" si="15"/>
        <v>2671.8</v>
      </c>
      <c r="G27" s="5">
        <v>8.1</v>
      </c>
      <c r="H27" s="25">
        <f t="shared" si="16"/>
        <v>43.632911392405063</v>
      </c>
      <c r="I27" s="5">
        <v>0.83</v>
      </c>
      <c r="J27" s="16">
        <v>1924</v>
      </c>
      <c r="K27" s="16">
        <v>1071</v>
      </c>
      <c r="L27" s="2">
        <v>6.8</v>
      </c>
      <c r="M27" s="2">
        <v>0.2</v>
      </c>
      <c r="N27" s="24">
        <f t="shared" si="17"/>
        <v>2.9411764705882355</v>
      </c>
      <c r="O27" s="2">
        <v>0.5</v>
      </c>
      <c r="P27" s="24">
        <f t="shared" si="18"/>
        <v>7.3529411764705888</v>
      </c>
      <c r="Q27" s="2">
        <v>0.1</v>
      </c>
      <c r="R27" s="24">
        <f t="shared" si="19"/>
        <v>1.4705882352941178</v>
      </c>
      <c r="S27" s="2">
        <v>3.5</v>
      </c>
      <c r="T27" s="24">
        <f t="shared" si="20"/>
        <v>51.470588235294123</v>
      </c>
      <c r="U27" s="2">
        <v>0.1</v>
      </c>
      <c r="V27" s="24">
        <f t="shared" si="21"/>
        <v>1.4705882352941178</v>
      </c>
      <c r="W27" s="2">
        <v>2.4</v>
      </c>
      <c r="X27" s="24">
        <f t="shared" si="22"/>
        <v>35.294117647058826</v>
      </c>
      <c r="Y27" s="2">
        <v>0.05</v>
      </c>
      <c r="Z27" s="24">
        <f t="shared" si="23"/>
        <v>0.73529411764705888</v>
      </c>
      <c r="AA27" s="2">
        <v>0.16</v>
      </c>
      <c r="AB27" s="24">
        <f t="shared" si="24"/>
        <v>2.3529411764705883</v>
      </c>
      <c r="AC27" s="2">
        <f t="shared" si="25"/>
        <v>53.299028702817907</v>
      </c>
    </row>
    <row r="29" spans="1:29" x14ac:dyDescent="0.25">
      <c r="C29" s="15"/>
    </row>
  </sheetData>
  <mergeCells count="18">
    <mergeCell ref="W16:X16"/>
    <mergeCell ref="Y16:Z16"/>
    <mergeCell ref="AA16:AB16"/>
    <mergeCell ref="M16:N16"/>
    <mergeCell ref="O16:P16"/>
    <mergeCell ref="Q16:R16"/>
    <mergeCell ref="S16:T16"/>
    <mergeCell ref="U16:V16"/>
    <mergeCell ref="A1:AC1"/>
    <mergeCell ref="A15:AC15"/>
    <mergeCell ref="M2:N2"/>
    <mergeCell ref="AA2:AB2"/>
    <mergeCell ref="Y2:Z2"/>
    <mergeCell ref="W2:X2"/>
    <mergeCell ref="U2:V2"/>
    <mergeCell ref="S2:T2"/>
    <mergeCell ref="Q2:R2"/>
    <mergeCell ref="O2:P2"/>
  </mergeCells>
  <pageMargins left="0.7" right="0.7" top="0.75" bottom="0.75" header="0.3" footer="0.3"/>
  <pageSetup paperSize="9" orientation="portrait" r:id="rId1"/>
  <ignoredErrors>
    <ignoredError sqref="C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Cindie Odette Colletta</dc:creator>
  <cp:lastModifiedBy>Yves Thurel</cp:lastModifiedBy>
  <dcterms:created xsi:type="dcterms:W3CDTF">2014-02-24T13:57:00Z</dcterms:created>
  <dcterms:modified xsi:type="dcterms:W3CDTF">2015-02-12T16:40:10Z</dcterms:modified>
</cp:coreProperties>
</file>