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390" windowHeight="13545" activeTab="3"/>
  </bookViews>
  <sheets>
    <sheet name="heat capacity" sheetId="2" r:id="rId1"/>
    <sheet name="radiated transfer body-air" sheetId="1" r:id="rId2"/>
    <sheet name="radiated transfer body-body" sheetId="4" r:id="rId3"/>
    <sheet name="Spreading resistance" sheetId="6" r:id="rId4"/>
    <sheet name="Sheet3" sheetId="3" r:id="rId5"/>
    <sheet name="Sheet1" sheetId="5" r:id="rId6"/>
  </sheets>
  <definedNames>
    <definedName name="ambient.temperature" localSheetId="2">'radiated transfer body-body'!$D$9</definedName>
    <definedName name="ambient.temperature">'radiated transfer body-air'!$D$9</definedName>
    <definedName name="Bi">'Spreading resistance'!$D$10</definedName>
    <definedName name="body.exchange.surface" localSheetId="2">'radiated transfer body-body'!$D$3</definedName>
    <definedName name="body.exchange.surface">'radiated transfer body-air'!$D$3</definedName>
    <definedName name="body.heat.capacity">'heat capacity'!$D$3</definedName>
    <definedName name="body.mass">'heat capacity'!$D$2</definedName>
    <definedName name="body.temperature" localSheetId="2">'radiated transfer body-body'!$D$10</definedName>
    <definedName name="body.temperature">'radiated transfer body-air'!$D$10</definedName>
    <definedName name="boltzmann.constant" localSheetId="2">'radiated transfer body-body'!$D$6</definedName>
    <definedName name="boltzmann.constant">'radiated transfer body-air'!$D$6</definedName>
    <definedName name="emissivity" localSheetId="2">'radiated transfer body-body'!$D$2</definedName>
    <definedName name="emissivity">'radiated transfer body-air'!$D$2</definedName>
    <definedName name="k.thermal.conductivity">'Spreading resistance'!$D$7</definedName>
    <definedName name="lambda">'Spreading resistance'!$D$11</definedName>
    <definedName name="PHI">'Spreading resistance'!$D$12</definedName>
    <definedName name="r.1">'Spreading resistance'!$D$4</definedName>
    <definedName name="r.2">'Spreading resistance'!$D$5</definedName>
    <definedName name="S.1">'Spreading resistance'!$D$2</definedName>
    <definedName name="S.2">'Spreading resistance'!$D$3</definedName>
    <definedName name="T">'Spreading resistance'!$D$9</definedName>
    <definedName name="t.thickness">'Spreading resistance'!$D$8</definedName>
  </definedNames>
  <calcPr calcId="145621"/>
</workbook>
</file>

<file path=xl/calcChain.xml><?xml version="1.0" encoding="utf-8"?>
<calcChain xmlns="http://schemas.openxmlformats.org/spreadsheetml/2006/main">
  <c r="D13" i="6" l="1"/>
  <c r="D12" i="6"/>
  <c r="D11" i="6"/>
  <c r="D9" i="6"/>
  <c r="D6" i="6"/>
  <c r="F4" i="5" l="1"/>
  <c r="F5" i="5"/>
  <c r="F6" i="5"/>
  <c r="F3" i="5"/>
  <c r="E5" i="5"/>
  <c r="E4" i="5"/>
  <c r="E3" i="5"/>
  <c r="E6" i="5"/>
  <c r="D4" i="5"/>
  <c r="D5" i="5"/>
  <c r="D6" i="5"/>
  <c r="D3" i="5"/>
  <c r="E23" i="3"/>
  <c r="D23" i="3"/>
  <c r="E22" i="3"/>
  <c r="D25" i="3"/>
  <c r="D22" i="3"/>
  <c r="D20" i="3"/>
  <c r="D12" i="4" l="1"/>
  <c r="D15" i="2"/>
  <c r="D9" i="2"/>
  <c r="D12" i="1"/>
</calcChain>
</file>

<file path=xl/comments1.xml><?xml version="1.0" encoding="utf-8"?>
<comments xmlns="http://schemas.openxmlformats.org/spreadsheetml/2006/main">
  <authors>
    <author>Yves Thurel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Yves Thurel:</t>
        </r>
        <r>
          <rPr>
            <sz val="9"/>
            <color indexed="81"/>
            <rFont val="Tahoma"/>
            <family val="2"/>
          </rPr>
          <t xml:space="preserve">
human skin = 0.98
black body  = 1.0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Yves Thurel:</t>
        </r>
        <r>
          <rPr>
            <sz val="9"/>
            <color indexed="81"/>
            <rFont val="Tahoma"/>
            <family val="2"/>
          </rPr>
          <t xml:space="preserve">
a male human being = 1.9 m²</t>
        </r>
      </text>
    </comment>
  </commentList>
</comments>
</file>

<file path=xl/comments2.xml><?xml version="1.0" encoding="utf-8"?>
<comments xmlns="http://schemas.openxmlformats.org/spreadsheetml/2006/main">
  <authors>
    <author>Yves Thurel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Yves Thurel:</t>
        </r>
        <r>
          <rPr>
            <sz val="9"/>
            <color indexed="81"/>
            <rFont val="Tahoma"/>
            <family val="2"/>
          </rPr>
          <t xml:space="preserve">
human skin = 0.98
black body  = 1.0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Yves Thurel:</t>
        </r>
        <r>
          <rPr>
            <sz val="9"/>
            <color indexed="81"/>
            <rFont val="Tahoma"/>
            <family val="2"/>
          </rPr>
          <t xml:space="preserve">
a male human being = 1.9 m²</t>
        </r>
      </text>
    </comment>
  </commentList>
</comments>
</file>

<file path=xl/comments3.xml><?xml version="1.0" encoding="utf-8"?>
<comments xmlns="http://schemas.openxmlformats.org/spreadsheetml/2006/main">
  <authors>
    <author>Yves Thurel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Yves Thurel:</t>
        </r>
        <r>
          <rPr>
            <sz val="9"/>
            <color indexed="81"/>
            <rFont val="Tahoma"/>
            <family val="2"/>
          </rPr>
          <t xml:space="preserve">
thermal conductivity
</t>
        </r>
      </text>
    </comment>
  </commentList>
</comments>
</file>

<file path=xl/sharedStrings.xml><?xml version="1.0" encoding="utf-8"?>
<sst xmlns="http://schemas.openxmlformats.org/spreadsheetml/2006/main" count="103" uniqueCount="63">
  <si>
    <t>emissivity</t>
  </si>
  <si>
    <t>[]</t>
  </si>
  <si>
    <t>Boltzmann constant</t>
  </si>
  <si>
    <t>Body Temperature</t>
  </si>
  <si>
    <t>Body total surface of exchange</t>
  </si>
  <si>
    <t>Ambient Temperature</t>
  </si>
  <si>
    <t>[m²]</t>
  </si>
  <si>
    <t>Heat Flux</t>
  </si>
  <si>
    <t>[W]</t>
  </si>
  <si>
    <t>[°C]</t>
  </si>
  <si>
    <t>Mass</t>
  </si>
  <si>
    <t>[kg]</t>
  </si>
  <si>
    <t>Cp (heat capacity)</t>
  </si>
  <si>
    <r>
      <t>[W.m</t>
    </r>
    <r>
      <rPr>
        <b/>
        <vertAlign val="superscript"/>
        <sz val="11"/>
        <color theme="1"/>
        <rFont val="Calibri"/>
        <family val="2"/>
        <scheme val="minor"/>
      </rPr>
      <t>-2</t>
    </r>
    <r>
      <rPr>
        <sz val="11"/>
        <color theme="1"/>
        <rFont val="Calibri"/>
        <family val="2"/>
        <scheme val="minor"/>
      </rPr>
      <t>.K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]</t>
    </r>
  </si>
  <si>
    <r>
      <t>[J.kg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.K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]</t>
    </r>
  </si>
  <si>
    <t>Body final T°C</t>
  </si>
  <si>
    <t>Body initial T°C</t>
  </si>
  <si>
    <t>Energy required</t>
  </si>
  <si>
    <t>[J]</t>
  </si>
  <si>
    <t>Energy required for increasing T°C in a body</t>
  </si>
  <si>
    <t>T°C rise accoding to Ej received</t>
  </si>
  <si>
    <t>Body characteristic</t>
  </si>
  <si>
    <t>è</t>
  </si>
  <si>
    <t>Energy deposited</t>
  </si>
  <si>
    <t>Water</t>
  </si>
  <si>
    <t>Table for some heat capacity values</t>
  </si>
  <si>
    <t>Copper</t>
  </si>
  <si>
    <t>Iron</t>
  </si>
  <si>
    <t>Inox</t>
  </si>
  <si>
    <t>Alu</t>
  </si>
  <si>
    <t>Physics constants</t>
  </si>
  <si>
    <t>Heat Flux transferred to environment</t>
  </si>
  <si>
    <t xml:space="preserve">conductivité thermique </t>
  </si>
  <si>
    <t>Elle indique la quantité de chaleur qui se propage par conduction thermique :</t>
  </si>
  <si>
    <t>en 1 seconde,</t>
  </si>
  <si>
    <t xml:space="preserve">à travers 1 m² d'un matériau, </t>
  </si>
  <si>
    <t>épais d'un 1 m,</t>
  </si>
  <si>
    <t>lorsque la différence de température entre les deux faces est de 1 K (1 K = 1 °C).</t>
  </si>
  <si>
    <t xml:space="preserve">La conductivité thermique s'exprime en W/mK. </t>
  </si>
  <si>
    <t>Thermal Conductivity</t>
  </si>
  <si>
    <r>
      <t>[W.m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.K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]</t>
    </r>
  </si>
  <si>
    <t>Aluminium</t>
  </si>
  <si>
    <t>237 watts of heat are required to elevate a temperature of 1 °C of a material of 1 meter (surface 1m²)</t>
  </si>
  <si>
    <t>RTH</t>
  </si>
  <si>
    <t>epaisseur</t>
  </si>
  <si>
    <t>longueur</t>
  </si>
  <si>
    <t>sur 1cm</t>
  </si>
  <si>
    <t>conduc sur 1m</t>
  </si>
  <si>
    <t>Volume alum à 40cm</t>
  </si>
  <si>
    <t>r1</t>
  </si>
  <si>
    <t>r2</t>
  </si>
  <si>
    <t>S1</t>
  </si>
  <si>
    <t>S2</t>
  </si>
  <si>
    <t>[mm]</t>
  </si>
  <si>
    <t>epsilon</t>
  </si>
  <si>
    <t>k</t>
  </si>
  <si>
    <t>t</t>
  </si>
  <si>
    <t>T</t>
  </si>
  <si>
    <t>Bi</t>
  </si>
  <si>
    <t>lambda</t>
  </si>
  <si>
    <t>PHI</t>
  </si>
  <si>
    <t>PSI</t>
  </si>
  <si>
    <r>
      <t>[ W.m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.K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</si>
</sst>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.##"/>
    <numFmt numFmtId="165" formatCode="###\ ###"/>
    <numFmt numFmtId="166" formatCode="###\ ###\ ###"/>
  </numFmts>
  <fonts count="7" x14ac:knownFonts="1">
    <font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11" fontId="0" fillId="2" borderId="1" xfId="0" applyNumberFormat="1" applyFill="1" applyBorder="1"/>
    <xf numFmtId="164" fontId="0" fillId="0" borderId="1" xfId="0" applyNumberFormat="1" applyBorder="1"/>
    <xf numFmtId="0" fontId="5" fillId="0" borderId="0" xfId="0" applyFont="1"/>
    <xf numFmtId="0" fontId="6" fillId="0" borderId="0" xfId="0" applyFont="1" applyAlignment="1">
      <alignment horizontal="center"/>
    </xf>
    <xf numFmtId="165" fontId="0" fillId="0" borderId="1" xfId="0" applyNumberFormat="1" applyBorder="1"/>
    <xf numFmtId="166" fontId="0" fillId="0" borderId="1" xfId="0" applyNumberFormat="1" applyBorder="1"/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11" fontId="0" fillId="3" borderId="1" xfId="0" applyNumberFormat="1" applyFill="1" applyBorder="1" applyProtection="1"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</xdr:row>
          <xdr:rowOff>76200</xdr:rowOff>
        </xdr:from>
        <xdr:to>
          <xdr:col>8</xdr:col>
          <xdr:colOff>161925</xdr:colOff>
          <xdr:row>9</xdr:row>
          <xdr:rowOff>171450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1</xdr:row>
      <xdr:rowOff>133350</xdr:rowOff>
    </xdr:from>
    <xdr:to>
      <xdr:col>14</xdr:col>
      <xdr:colOff>428625</xdr:colOff>
      <xdr:row>13</xdr:row>
      <xdr:rowOff>171450</xdr:rowOff>
    </xdr:to>
    <xdr:pic>
      <xdr:nvPicPr>
        <xdr:cNvPr id="2" name="Picture 1" descr="http://www.energieplus-lesite.be/fileadmin/resources/04_technique/01_toiture/01_toiture_plate/images/tptheocondtherm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323850"/>
          <a:ext cx="1905000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showRowColHeaders="0" zoomScale="160" zoomScaleNormal="160" workbookViewId="0">
      <selection activeCell="F9" sqref="F9"/>
    </sheetView>
  </sheetViews>
  <sheetFormatPr defaultRowHeight="15" x14ac:dyDescent="0.25"/>
  <cols>
    <col min="1" max="1" width="6.140625" customWidth="1"/>
    <col min="2" max="2" width="28.5703125" bestFit="1" customWidth="1"/>
    <col min="3" max="3" width="9.7109375" bestFit="1" customWidth="1"/>
    <col min="4" max="4" width="12" customWidth="1"/>
  </cols>
  <sheetData>
    <row r="1" spans="1:9" x14ac:dyDescent="0.25">
      <c r="A1" s="4" t="s">
        <v>21</v>
      </c>
      <c r="F1" s="4" t="s">
        <v>25</v>
      </c>
    </row>
    <row r="2" spans="1:9" ht="17.25" x14ac:dyDescent="0.25">
      <c r="B2" s="1" t="s">
        <v>10</v>
      </c>
      <c r="C2" s="1" t="s">
        <v>11</v>
      </c>
      <c r="D2" s="8">
        <v>5.5</v>
      </c>
      <c r="G2" s="1" t="s">
        <v>24</v>
      </c>
      <c r="H2" s="1" t="s">
        <v>14</v>
      </c>
      <c r="I2" s="6">
        <v>4185</v>
      </c>
    </row>
    <row r="3" spans="1:9" ht="17.25" x14ac:dyDescent="0.25">
      <c r="B3" s="1" t="s">
        <v>12</v>
      </c>
      <c r="C3" s="1" t="s">
        <v>14</v>
      </c>
      <c r="D3" s="9">
        <v>897</v>
      </c>
      <c r="G3" s="1" t="s">
        <v>26</v>
      </c>
      <c r="H3" s="1" t="s">
        <v>14</v>
      </c>
      <c r="I3" s="6">
        <v>385</v>
      </c>
    </row>
    <row r="4" spans="1:9" ht="17.25" x14ac:dyDescent="0.25">
      <c r="G4" s="1" t="s">
        <v>27</v>
      </c>
      <c r="H4" s="1" t="s">
        <v>14</v>
      </c>
      <c r="I4" s="6">
        <v>450</v>
      </c>
    </row>
    <row r="5" spans="1:9" ht="17.25" x14ac:dyDescent="0.25">
      <c r="A5" s="4" t="s">
        <v>19</v>
      </c>
      <c r="G5" s="1" t="s">
        <v>28</v>
      </c>
      <c r="H5" s="1" t="s">
        <v>14</v>
      </c>
      <c r="I5" s="6">
        <v>480</v>
      </c>
    </row>
    <row r="6" spans="1:9" ht="17.25" x14ac:dyDescent="0.25">
      <c r="B6" s="1" t="s">
        <v>15</v>
      </c>
      <c r="C6" s="1" t="s">
        <v>9</v>
      </c>
      <c r="D6" s="8">
        <v>70</v>
      </c>
      <c r="G6" s="1" t="s">
        <v>29</v>
      </c>
      <c r="H6" s="1" t="s">
        <v>14</v>
      </c>
      <c r="I6" s="6">
        <v>897</v>
      </c>
    </row>
    <row r="7" spans="1:9" x14ac:dyDescent="0.25">
      <c r="B7" s="1" t="s">
        <v>16</v>
      </c>
      <c r="C7" s="1" t="s">
        <v>9</v>
      </c>
      <c r="D7" s="8">
        <v>40</v>
      </c>
    </row>
    <row r="9" spans="1:9" x14ac:dyDescent="0.25">
      <c r="A9" s="5" t="s">
        <v>22</v>
      </c>
      <c r="B9" s="1" t="s">
        <v>17</v>
      </c>
      <c r="C9" s="1" t="s">
        <v>18</v>
      </c>
      <c r="D9" s="7">
        <f>body.mass*body.heat.capacity*(D6-D7)</f>
        <v>148005</v>
      </c>
    </row>
    <row r="11" spans="1:9" x14ac:dyDescent="0.25">
      <c r="A11" s="4" t="s">
        <v>20</v>
      </c>
    </row>
    <row r="12" spans="1:9" x14ac:dyDescent="0.25">
      <c r="B12" s="1" t="s">
        <v>23</v>
      </c>
      <c r="C12" s="1" t="s">
        <v>18</v>
      </c>
      <c r="D12" s="8">
        <v>300000</v>
      </c>
    </row>
    <row r="13" spans="1:9" x14ac:dyDescent="0.25">
      <c r="B13" s="1" t="s">
        <v>16</v>
      </c>
      <c r="C13" s="1" t="s">
        <v>9</v>
      </c>
      <c r="D13" s="8">
        <v>40</v>
      </c>
    </row>
    <row r="15" spans="1:9" x14ac:dyDescent="0.25">
      <c r="A15" s="5" t="s">
        <v>22</v>
      </c>
      <c r="B15" s="1" t="s">
        <v>15</v>
      </c>
      <c r="C15" s="1" t="s">
        <v>9</v>
      </c>
      <c r="D15" s="7">
        <f>D13+(D12/body.mass/body.heat.capacity)</f>
        <v>100.80875646093037</v>
      </c>
    </row>
  </sheetData>
  <sheetProtection sheet="1" objects="1" scenarios="1"/>
  <conditionalFormatting sqref="I2:I6">
    <cfRule type="cellIs" dxfId="0" priority="1" operator="equal">
      <formula>$D$3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"/>
  <sheetViews>
    <sheetView showGridLines="0" showRowColHeaders="0" zoomScale="130" zoomScaleNormal="130" workbookViewId="0">
      <selection activeCell="B17" sqref="B17"/>
    </sheetView>
  </sheetViews>
  <sheetFormatPr defaultRowHeight="15" x14ac:dyDescent="0.25"/>
  <cols>
    <col min="1" max="1" width="7" customWidth="1"/>
    <col min="2" max="2" width="28.5703125" bestFit="1" customWidth="1"/>
    <col min="3" max="3" width="11.85546875" bestFit="1" customWidth="1"/>
    <col min="4" max="4" width="13.140625" customWidth="1"/>
  </cols>
  <sheetData>
    <row r="1" spans="1:4" x14ac:dyDescent="0.25">
      <c r="A1" s="4" t="s">
        <v>21</v>
      </c>
    </row>
    <row r="2" spans="1:4" x14ac:dyDescent="0.25">
      <c r="B2" s="1" t="s">
        <v>0</v>
      </c>
      <c r="C2" s="1" t="s">
        <v>1</v>
      </c>
      <c r="D2" s="8">
        <v>0.98</v>
      </c>
    </row>
    <row r="3" spans="1:4" x14ac:dyDescent="0.25">
      <c r="B3" s="1" t="s">
        <v>4</v>
      </c>
      <c r="C3" s="1" t="s">
        <v>6</v>
      </c>
      <c r="D3" s="8">
        <v>1.9</v>
      </c>
    </row>
    <row r="5" spans="1:4" x14ac:dyDescent="0.25">
      <c r="A5" s="4" t="s">
        <v>30</v>
      </c>
    </row>
    <row r="6" spans="1:4" ht="17.25" x14ac:dyDescent="0.25">
      <c r="B6" s="1" t="s">
        <v>2</v>
      </c>
      <c r="C6" s="1" t="s">
        <v>13</v>
      </c>
      <c r="D6" s="10">
        <v>5.6699999999999998E-8</v>
      </c>
    </row>
    <row r="7" spans="1:4" ht="17.25" x14ac:dyDescent="0.25"/>
    <row r="8" spans="1:4" x14ac:dyDescent="0.25">
      <c r="A8" s="4" t="s">
        <v>31</v>
      </c>
    </row>
    <row r="9" spans="1:4" x14ac:dyDescent="0.25">
      <c r="B9" s="1" t="s">
        <v>5</v>
      </c>
      <c r="C9" s="2" t="s">
        <v>9</v>
      </c>
      <c r="D9" s="8">
        <v>25</v>
      </c>
    </row>
    <row r="10" spans="1:4" x14ac:dyDescent="0.25">
      <c r="B10" s="1" t="s">
        <v>3</v>
      </c>
      <c r="C10" s="1" t="s">
        <v>9</v>
      </c>
      <c r="D10" s="8">
        <v>35</v>
      </c>
    </row>
    <row r="12" spans="1:4" x14ac:dyDescent="0.25">
      <c r="A12" s="5" t="s">
        <v>22</v>
      </c>
      <c r="B12" s="1" t="s">
        <v>7</v>
      </c>
      <c r="C12" s="1" t="s">
        <v>8</v>
      </c>
      <c r="D12" s="3">
        <f>emissivity*boltzmann.constant*body.exchange.surface*((273+body.temperature)^4-(273+ambient.temperature)^4)</f>
        <v>117.50838475723198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2"/>
  <sheetViews>
    <sheetView showGridLines="0" showRowColHeaders="0" zoomScale="130" zoomScaleNormal="130" workbookViewId="0">
      <selection activeCell="L7" sqref="L7"/>
    </sheetView>
  </sheetViews>
  <sheetFormatPr defaultRowHeight="15" x14ac:dyDescent="0.25"/>
  <cols>
    <col min="1" max="1" width="7" customWidth="1"/>
    <col min="2" max="2" width="28.5703125" bestFit="1" customWidth="1"/>
    <col min="3" max="3" width="11.85546875" bestFit="1" customWidth="1"/>
    <col min="4" max="4" width="13.140625" customWidth="1"/>
  </cols>
  <sheetData>
    <row r="1" spans="1:4" x14ac:dyDescent="0.25">
      <c r="A1" s="4" t="s">
        <v>21</v>
      </c>
    </row>
    <row r="2" spans="1:4" x14ac:dyDescent="0.25">
      <c r="B2" s="1" t="s">
        <v>0</v>
      </c>
      <c r="C2" s="1" t="s">
        <v>1</v>
      </c>
      <c r="D2" s="8">
        <v>0.98</v>
      </c>
    </row>
    <row r="3" spans="1:4" x14ac:dyDescent="0.25">
      <c r="B3" s="1" t="s">
        <v>4</v>
      </c>
      <c r="C3" s="1" t="s">
        <v>6</v>
      </c>
      <c r="D3" s="8">
        <v>1.9</v>
      </c>
    </row>
    <row r="5" spans="1:4" x14ac:dyDescent="0.25">
      <c r="A5" s="4" t="s">
        <v>30</v>
      </c>
    </row>
    <row r="6" spans="1:4" ht="17.25" x14ac:dyDescent="0.25">
      <c r="B6" s="1" t="s">
        <v>2</v>
      </c>
      <c r="C6" s="1" t="s">
        <v>13</v>
      </c>
      <c r="D6" s="10">
        <v>5.6699999999999998E-8</v>
      </c>
    </row>
    <row r="7" spans="1:4" ht="17.25" x14ac:dyDescent="0.25"/>
    <row r="8" spans="1:4" x14ac:dyDescent="0.25">
      <c r="A8" s="4" t="s">
        <v>31</v>
      </c>
    </row>
    <row r="9" spans="1:4" x14ac:dyDescent="0.25">
      <c r="B9" s="1" t="s">
        <v>5</v>
      </c>
      <c r="C9" s="2" t="s">
        <v>9</v>
      </c>
      <c r="D9" s="8">
        <v>25</v>
      </c>
    </row>
    <row r="10" spans="1:4" x14ac:dyDescent="0.25">
      <c r="B10" s="1" t="s">
        <v>3</v>
      </c>
      <c r="C10" s="1" t="s">
        <v>9</v>
      </c>
      <c r="D10" s="8">
        <v>35</v>
      </c>
    </row>
    <row r="12" spans="1:4" x14ac:dyDescent="0.25">
      <c r="A12" s="5" t="s">
        <v>22</v>
      </c>
      <c r="B12" s="1" t="s">
        <v>7</v>
      </c>
      <c r="C12" s="1" t="s">
        <v>8</v>
      </c>
      <c r="D12" s="3">
        <f>emissivity*boltzmann.constant*body.exchange.surface*((273+body.temperature)^4-(273+ambient.temperature)^4)</f>
        <v>117.50838475723198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4099" r:id="rId4">
          <objectPr defaultSize="0" r:id="rId5">
            <anchor moveWithCells="1">
              <from>
                <xdr:col>4</xdr:col>
                <xdr:colOff>495300</xdr:colOff>
                <xdr:row>1</xdr:row>
                <xdr:rowOff>76200</xdr:rowOff>
              </from>
              <to>
                <xdr:col>8</xdr:col>
                <xdr:colOff>161925</xdr:colOff>
                <xdr:row>9</xdr:row>
                <xdr:rowOff>171450</xdr:rowOff>
              </to>
            </anchor>
          </objectPr>
        </oleObject>
      </mc:Choice>
      <mc:Fallback>
        <oleObject progId="Visio.Drawing.11" shapeId="409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D13"/>
  <sheetViews>
    <sheetView tabSelected="1" workbookViewId="0">
      <selection activeCell="I15" sqref="I15"/>
    </sheetView>
  </sheetViews>
  <sheetFormatPr defaultRowHeight="15" x14ac:dyDescent="0.25"/>
  <sheetData>
    <row r="2" spans="2:4" x14ac:dyDescent="0.25">
      <c r="B2" t="s">
        <v>51</v>
      </c>
      <c r="C2" t="s">
        <v>53</v>
      </c>
    </row>
    <row r="3" spans="2:4" x14ac:dyDescent="0.25">
      <c r="B3" t="s">
        <v>52</v>
      </c>
      <c r="C3" t="s">
        <v>53</v>
      </c>
    </row>
    <row r="4" spans="2:4" x14ac:dyDescent="0.25">
      <c r="B4" t="s">
        <v>49</v>
      </c>
      <c r="C4" t="s">
        <v>53</v>
      </c>
    </row>
    <row r="5" spans="2:4" x14ac:dyDescent="0.25">
      <c r="B5" t="s">
        <v>50</v>
      </c>
      <c r="C5" t="s">
        <v>53</v>
      </c>
    </row>
    <row r="6" spans="2:4" x14ac:dyDescent="0.25">
      <c r="B6" t="s">
        <v>54</v>
      </c>
      <c r="C6" t="s">
        <v>1</v>
      </c>
      <c r="D6" t="e">
        <f>r.1/r.2</f>
        <v>#DIV/0!</v>
      </c>
    </row>
    <row r="7" spans="2:4" ht="17.25" x14ac:dyDescent="0.25">
      <c r="B7" t="s">
        <v>55</v>
      </c>
      <c r="C7" t="s">
        <v>62</v>
      </c>
    </row>
    <row r="8" spans="2:4" x14ac:dyDescent="0.25">
      <c r="B8" t="s">
        <v>56</v>
      </c>
      <c r="C8" t="s">
        <v>53</v>
      </c>
    </row>
    <row r="9" spans="2:4" x14ac:dyDescent="0.25">
      <c r="B9" t="s">
        <v>57</v>
      </c>
      <c r="C9" t="s">
        <v>53</v>
      </c>
      <c r="D9" t="e">
        <f>t.thickness/r.2</f>
        <v>#DIV/0!</v>
      </c>
    </row>
    <row r="10" spans="2:4" x14ac:dyDescent="0.25">
      <c r="B10" t="s">
        <v>58</v>
      </c>
    </row>
    <row r="11" spans="2:4" x14ac:dyDescent="0.25">
      <c r="B11" t="s">
        <v>59</v>
      </c>
      <c r="D11" t="e">
        <f>PI()+1/D6/(PI)^0.5</f>
        <v>#DIV/0!</v>
      </c>
    </row>
    <row r="12" spans="2:4" x14ac:dyDescent="0.25">
      <c r="B12" t="s">
        <v>60</v>
      </c>
      <c r="D12" t="e">
        <f>(TANH(T*lambda)+lambda/Bi)/(1+lambda/Bi*TANH(lambda*T))</f>
        <v>#DIV/0!</v>
      </c>
    </row>
    <row r="13" spans="2:4" x14ac:dyDescent="0.25">
      <c r="B13" t="s">
        <v>61</v>
      </c>
      <c r="D13" t="e">
        <f>D6*PI()/(PI())^0.5</f>
        <v>#DIV/0!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activeCell="E23" sqref="E23"/>
    </sheetView>
  </sheetViews>
  <sheetFormatPr defaultRowHeight="15" x14ac:dyDescent="0.25"/>
  <cols>
    <col min="3" max="3" width="14" customWidth="1"/>
    <col min="4" max="4" width="10.42578125" customWidth="1"/>
  </cols>
  <sheetData>
    <row r="2" spans="2:5" x14ac:dyDescent="0.25">
      <c r="B2" t="s">
        <v>32</v>
      </c>
    </row>
    <row r="3" spans="2:5" x14ac:dyDescent="0.25">
      <c r="C3" t="s">
        <v>33</v>
      </c>
    </row>
    <row r="4" spans="2:5" x14ac:dyDescent="0.25">
      <c r="C4" t="s">
        <v>34</v>
      </c>
    </row>
    <row r="5" spans="2:5" x14ac:dyDescent="0.25">
      <c r="C5" t="s">
        <v>35</v>
      </c>
    </row>
    <row r="6" spans="2:5" x14ac:dyDescent="0.25">
      <c r="C6" t="s">
        <v>36</v>
      </c>
    </row>
    <row r="7" spans="2:5" x14ac:dyDescent="0.25">
      <c r="C7" t="s">
        <v>37</v>
      </c>
    </row>
    <row r="9" spans="2:5" x14ac:dyDescent="0.25">
      <c r="B9" t="s">
        <v>38</v>
      </c>
    </row>
    <row r="11" spans="2:5" x14ac:dyDescent="0.25">
      <c r="B11" t="s">
        <v>39</v>
      </c>
    </row>
    <row r="12" spans="2:5" ht="17.25" x14ac:dyDescent="0.25">
      <c r="C12" t="s">
        <v>26</v>
      </c>
      <c r="D12" t="s">
        <v>40</v>
      </c>
      <c r="E12">
        <v>390</v>
      </c>
    </row>
    <row r="13" spans="2:5" ht="17.25" x14ac:dyDescent="0.25">
      <c r="C13" t="s">
        <v>41</v>
      </c>
      <c r="D13" t="s">
        <v>40</v>
      </c>
      <c r="E13">
        <v>237</v>
      </c>
    </row>
    <row r="15" spans="2:5" x14ac:dyDescent="0.25">
      <c r="D15" t="s">
        <v>42</v>
      </c>
    </row>
    <row r="16" spans="2:5" x14ac:dyDescent="0.25">
      <c r="D16" t="s">
        <v>43</v>
      </c>
    </row>
    <row r="20" spans="3:5" x14ac:dyDescent="0.25">
      <c r="C20" t="s">
        <v>45</v>
      </c>
      <c r="D20">
        <f>2*3.14*0.4</f>
        <v>2.5120000000000005</v>
      </c>
      <c r="E20">
        <v>0.4</v>
      </c>
    </row>
    <row r="21" spans="3:5" x14ac:dyDescent="0.25">
      <c r="C21" t="s">
        <v>44</v>
      </c>
      <c r="D21">
        <v>6.0000000000000001E-3</v>
      </c>
      <c r="E21">
        <v>6.0000000000000001E-3</v>
      </c>
    </row>
    <row r="22" spans="3:5" x14ac:dyDescent="0.25">
      <c r="C22" t="s">
        <v>47</v>
      </c>
      <c r="D22">
        <f>D21*D20*237</f>
        <v>3.572064000000001</v>
      </c>
      <c r="E22">
        <f>237*E21*E20</f>
        <v>0.56879999999999997</v>
      </c>
    </row>
    <row r="23" spans="3:5" x14ac:dyDescent="0.25">
      <c r="C23" t="s">
        <v>46</v>
      </c>
      <c r="D23">
        <f>D22/0.01</f>
        <v>357.20640000000009</v>
      </c>
      <c r="E23">
        <f>E22/0.4</f>
        <v>1.4219999999999999</v>
      </c>
    </row>
    <row r="25" spans="3:5" x14ac:dyDescent="0.25">
      <c r="C25" t="s">
        <v>48</v>
      </c>
      <c r="D25">
        <f>3.14*0.4^2/4*D21</f>
        <v>7.536000000000001E-4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6"/>
  <sheetViews>
    <sheetView workbookViewId="0">
      <selection activeCell="C3" sqref="C3"/>
    </sheetView>
  </sheetViews>
  <sheetFormatPr defaultRowHeight="15" x14ac:dyDescent="0.25"/>
  <sheetData>
    <row r="3" spans="3:6" x14ac:dyDescent="0.25">
      <c r="C3">
        <v>70</v>
      </c>
      <c r="D3">
        <f>C3^2</f>
        <v>4900</v>
      </c>
      <c r="E3">
        <f t="shared" ref="E3:E5" si="0">D3/$D$3</f>
        <v>1</v>
      </c>
      <c r="F3">
        <f>D3/(25*37)</f>
        <v>5.2972972972972974</v>
      </c>
    </row>
    <row r="4" spans="3:6" x14ac:dyDescent="0.25">
      <c r="C4">
        <v>100</v>
      </c>
      <c r="D4">
        <f t="shared" ref="D4:D6" si="1">C4^2</f>
        <v>10000</v>
      </c>
      <c r="E4">
        <f t="shared" si="0"/>
        <v>2.0408163265306123</v>
      </c>
      <c r="F4">
        <f t="shared" ref="F4:F6" si="2">D4/(25*37)</f>
        <v>10.810810810810811</v>
      </c>
    </row>
    <row r="5" spans="3:6" x14ac:dyDescent="0.25">
      <c r="C5">
        <v>150</v>
      </c>
      <c r="D5">
        <f t="shared" si="1"/>
        <v>22500</v>
      </c>
      <c r="E5">
        <f t="shared" si="0"/>
        <v>4.591836734693878</v>
      </c>
      <c r="F5">
        <f t="shared" si="2"/>
        <v>24.324324324324323</v>
      </c>
    </row>
    <row r="6" spans="3:6" x14ac:dyDescent="0.25">
      <c r="C6">
        <v>200</v>
      </c>
      <c r="D6">
        <f t="shared" si="1"/>
        <v>40000</v>
      </c>
      <c r="E6">
        <f>D6/$D$3</f>
        <v>8.1632653061224492</v>
      </c>
      <c r="F6">
        <f t="shared" si="2"/>
        <v>43.243243243243242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heat capacity</vt:lpstr>
      <vt:lpstr>radiated transfer body-air</vt:lpstr>
      <vt:lpstr>radiated transfer body-body</vt:lpstr>
      <vt:lpstr>Spreading resistance</vt:lpstr>
      <vt:lpstr>Sheet3</vt:lpstr>
      <vt:lpstr>Sheet1</vt:lpstr>
      <vt:lpstr>'radiated transfer body-body'!ambient.temperature</vt:lpstr>
      <vt:lpstr>ambient.temperature</vt:lpstr>
      <vt:lpstr>Bi</vt:lpstr>
      <vt:lpstr>'radiated transfer body-body'!body.exchange.surface</vt:lpstr>
      <vt:lpstr>body.exchange.surface</vt:lpstr>
      <vt:lpstr>body.heat.capacity</vt:lpstr>
      <vt:lpstr>body.mass</vt:lpstr>
      <vt:lpstr>'radiated transfer body-body'!body.temperature</vt:lpstr>
      <vt:lpstr>body.temperature</vt:lpstr>
      <vt:lpstr>'radiated transfer body-body'!boltzmann.constant</vt:lpstr>
      <vt:lpstr>boltzmann.constant</vt:lpstr>
      <vt:lpstr>'radiated transfer body-body'!emissivity</vt:lpstr>
      <vt:lpstr>emissivity</vt:lpstr>
      <vt:lpstr>k.thermal.conductivity</vt:lpstr>
      <vt:lpstr>lambda</vt:lpstr>
      <vt:lpstr>PHI</vt:lpstr>
      <vt:lpstr>r.1</vt:lpstr>
      <vt:lpstr>r.2</vt:lpstr>
      <vt:lpstr>S.1</vt:lpstr>
      <vt:lpstr>S.2</vt:lpstr>
      <vt:lpstr>T</vt:lpstr>
      <vt:lpstr>t.thickness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Thurel</dc:creator>
  <cp:lastModifiedBy>Yves Thurel</cp:lastModifiedBy>
  <dcterms:created xsi:type="dcterms:W3CDTF">2013-06-14T08:25:24Z</dcterms:created>
  <dcterms:modified xsi:type="dcterms:W3CDTF">2013-06-28T07:52:21Z</dcterms:modified>
</cp:coreProperties>
</file>