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rn.ch\dfs\Users\y\ythurel\Desktop\2017-03\LHC600A-10V\"/>
    </mc:Choice>
  </mc:AlternateContent>
  <bookViews>
    <workbookView xWindow="1410" yWindow="210" windowWidth="18195" windowHeight="119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34" i="1"/>
  <c r="F33" i="1"/>
  <c r="F32" i="1"/>
  <c r="F31" i="1"/>
  <c r="F30" i="1"/>
  <c r="AF34" i="1"/>
  <c r="AF33" i="1"/>
  <c r="AF32" i="1"/>
  <c r="AF31" i="1"/>
  <c r="AF30" i="1"/>
  <c r="AF29" i="1"/>
  <c r="AF28" i="1"/>
  <c r="AD34" i="1"/>
  <c r="AD33" i="1"/>
  <c r="AD32" i="1"/>
  <c r="AD31" i="1"/>
  <c r="AD30" i="1"/>
  <c r="AD29" i="1"/>
  <c r="AD28" i="1"/>
  <c r="AB34" i="1"/>
  <c r="AB33" i="1"/>
  <c r="AB32" i="1"/>
  <c r="AB31" i="1"/>
  <c r="AB30" i="1"/>
  <c r="AB29" i="1"/>
  <c r="AB28" i="1"/>
  <c r="Z34" i="1"/>
  <c r="Z33" i="1"/>
  <c r="Z32" i="1"/>
  <c r="Z31" i="1"/>
  <c r="Z30" i="1"/>
  <c r="Z29" i="1"/>
  <c r="Z28" i="1"/>
  <c r="X34" i="1"/>
  <c r="X33" i="1"/>
  <c r="X32" i="1"/>
  <c r="X31" i="1"/>
  <c r="X30" i="1"/>
  <c r="X29" i="1"/>
  <c r="X28" i="1"/>
  <c r="V34" i="1"/>
  <c r="V33" i="1"/>
  <c r="V32" i="1"/>
  <c r="V31" i="1"/>
  <c r="V30" i="1"/>
  <c r="V29" i="1"/>
  <c r="V28" i="1"/>
  <c r="T34" i="1"/>
  <c r="T33" i="1"/>
  <c r="T32" i="1"/>
  <c r="T31" i="1"/>
  <c r="T30" i="1"/>
  <c r="T29" i="1"/>
  <c r="T28" i="1"/>
  <c r="R34" i="1"/>
  <c r="R33" i="1"/>
  <c r="R32" i="1"/>
  <c r="R31" i="1"/>
  <c r="R30" i="1"/>
  <c r="R29" i="1"/>
  <c r="R28" i="1"/>
  <c r="P34" i="1"/>
  <c r="P33" i="1"/>
  <c r="P32" i="1"/>
  <c r="P31" i="1"/>
  <c r="P30" i="1"/>
  <c r="P29" i="1"/>
  <c r="P28" i="1"/>
  <c r="N34" i="1"/>
  <c r="N33" i="1"/>
  <c r="N32" i="1"/>
  <c r="N31" i="1"/>
  <c r="N30" i="1"/>
  <c r="N29" i="1"/>
  <c r="N28" i="1"/>
  <c r="H34" i="1"/>
  <c r="H33" i="1"/>
  <c r="H32" i="1"/>
  <c r="H31" i="1"/>
  <c r="H29" i="1"/>
  <c r="D34" i="1"/>
  <c r="AD10" i="1"/>
  <c r="AD9" i="1"/>
  <c r="AD8" i="1"/>
  <c r="AD7" i="1"/>
  <c r="AD6" i="1"/>
  <c r="AD5" i="1"/>
  <c r="AD4" i="1"/>
  <c r="AB10" i="1"/>
  <c r="AB9" i="1"/>
  <c r="AB8" i="1"/>
  <c r="AB7" i="1"/>
  <c r="AB6" i="1"/>
  <c r="AB5" i="1"/>
  <c r="AB4" i="1"/>
  <c r="Z10" i="1"/>
  <c r="Z9" i="1"/>
  <c r="Z8" i="1"/>
  <c r="Z7" i="1"/>
  <c r="Z6" i="1"/>
  <c r="Z5" i="1"/>
  <c r="Z4" i="1"/>
  <c r="X10" i="1"/>
  <c r="X9" i="1"/>
  <c r="X8" i="1"/>
  <c r="X7" i="1"/>
  <c r="X6" i="1"/>
  <c r="X5" i="1"/>
  <c r="X4" i="1"/>
  <c r="V10" i="1"/>
  <c r="V9" i="1"/>
  <c r="V8" i="1"/>
  <c r="V7" i="1"/>
  <c r="V6" i="1"/>
  <c r="V5" i="1"/>
  <c r="V4" i="1"/>
  <c r="T10" i="1"/>
  <c r="T9" i="1"/>
  <c r="T8" i="1"/>
  <c r="T7" i="1"/>
  <c r="T6" i="1"/>
  <c r="T5" i="1"/>
  <c r="T4" i="1"/>
  <c r="R10" i="1"/>
  <c r="R9" i="1"/>
  <c r="R8" i="1"/>
  <c r="R7" i="1"/>
  <c r="R6" i="1"/>
  <c r="R5" i="1"/>
  <c r="R4" i="1"/>
  <c r="P10" i="1"/>
  <c r="P9" i="1"/>
  <c r="P8" i="1"/>
  <c r="P7" i="1"/>
  <c r="P6" i="1"/>
  <c r="P5" i="1"/>
  <c r="P4" i="1"/>
  <c r="N10" i="1"/>
  <c r="N9" i="1"/>
  <c r="N8" i="1"/>
  <c r="N7" i="1"/>
  <c r="N6" i="1"/>
  <c r="N5" i="1"/>
  <c r="N4" i="1"/>
  <c r="C5" i="1"/>
  <c r="D5" i="1" s="1"/>
  <c r="F5" i="1" s="1"/>
  <c r="C6" i="1"/>
  <c r="D6" i="1" s="1"/>
  <c r="C7" i="1"/>
  <c r="D7" i="1" s="1"/>
  <c r="C8" i="1"/>
  <c r="D8" i="1" s="1"/>
  <c r="C9" i="1"/>
  <c r="D9" i="1" s="1"/>
  <c r="C10" i="1"/>
  <c r="D10" i="1" s="1"/>
  <c r="C4" i="1"/>
  <c r="D4" i="1" s="1"/>
  <c r="H7" i="1" l="1"/>
  <c r="H10" i="1"/>
  <c r="H8" i="1"/>
  <c r="H6" i="1"/>
  <c r="H9" i="1"/>
  <c r="H5" i="1"/>
  <c r="F4" i="1"/>
  <c r="H4" i="1"/>
  <c r="C28" i="1"/>
  <c r="D28" i="1" s="1"/>
  <c r="F28" i="1" l="1"/>
  <c r="H28" i="1"/>
  <c r="AG34" i="1" l="1"/>
  <c r="AG5" i="1"/>
  <c r="AG6" i="1"/>
  <c r="AG7" i="1"/>
  <c r="AG8" i="1"/>
  <c r="AG9" i="1"/>
  <c r="AG10" i="1"/>
  <c r="AG4" i="1"/>
  <c r="AF5" i="1" l="1"/>
  <c r="AF6" i="1"/>
  <c r="AF7" i="1"/>
  <c r="AF8" i="1"/>
  <c r="AF9" i="1"/>
  <c r="AF10" i="1"/>
  <c r="AF4" i="1"/>
  <c r="C29" i="1"/>
  <c r="C30" i="1"/>
  <c r="C31" i="1"/>
  <c r="C32" i="1"/>
  <c r="C33" i="1"/>
  <c r="C34" i="1"/>
  <c r="D31" i="1" l="1"/>
  <c r="D30" i="1"/>
  <c r="H30" i="1" s="1"/>
  <c r="D29" i="1"/>
  <c r="D33" i="1"/>
  <c r="D32" i="1"/>
  <c r="F29" i="1" l="1"/>
</calcChain>
</file>

<file path=xl/sharedStrings.xml><?xml version="1.0" encoding="utf-8"?>
<sst xmlns="http://schemas.openxmlformats.org/spreadsheetml/2006/main" count="108" uniqueCount="32">
  <si>
    <t>Iout</t>
  </si>
  <si>
    <t>Vout</t>
  </si>
  <si>
    <t>Pout</t>
  </si>
  <si>
    <t>pout</t>
  </si>
  <si>
    <t>Pin</t>
  </si>
  <si>
    <t>Plosses</t>
  </si>
  <si>
    <t>Iin / Ph</t>
  </si>
  <si>
    <t>Efficiency</t>
  </si>
  <si>
    <t>[A]</t>
  </si>
  <si>
    <t>[V]</t>
  </si>
  <si>
    <t>[W]</t>
  </si>
  <si>
    <t>[%]</t>
  </si>
  <si>
    <t>[]</t>
  </si>
  <si>
    <t>power factor</t>
  </si>
  <si>
    <t>[VA]</t>
  </si>
  <si>
    <r>
      <t>P</t>
    </r>
    <r>
      <rPr>
        <b/>
        <vertAlign val="subscript"/>
        <sz val="11"/>
        <rFont val="Calibri"/>
        <family val="2"/>
        <scheme val="minor"/>
      </rPr>
      <t>IN</t>
    </r>
    <r>
      <rPr>
        <b/>
        <sz val="11"/>
        <rFont val="Calibri"/>
        <family val="2"/>
        <scheme val="minor"/>
      </rPr>
      <t xml:space="preserve"> active / Ph</t>
    </r>
  </si>
  <si>
    <r>
      <t>P</t>
    </r>
    <r>
      <rPr>
        <b/>
        <vertAlign val="subscript"/>
        <sz val="11"/>
        <rFont val="Calibri"/>
        <family val="2"/>
        <scheme val="minor"/>
      </rPr>
      <t>IN</t>
    </r>
    <r>
      <rPr>
        <b/>
        <sz val="11"/>
        <rFont val="Calibri"/>
        <family val="2"/>
        <scheme val="minor"/>
      </rPr>
      <t xml:space="preserve"> reactive / Ph</t>
    </r>
  </si>
  <si>
    <t>[VAR]</t>
  </si>
  <si>
    <t>I harm.1</t>
  </si>
  <si>
    <t>I harm.3</t>
  </si>
  <si>
    <t>I harm.5</t>
  </si>
  <si>
    <t>I harm.7</t>
  </si>
  <si>
    <t>I harm.9</t>
  </si>
  <si>
    <t>THD current</t>
  </si>
  <si>
    <t>I harm.2</t>
  </si>
  <si>
    <t>I harm.4</t>
  </si>
  <si>
    <t>I harm.6</t>
  </si>
  <si>
    <t>Module 1.1 operation point [9.52V; 600A]</t>
  </si>
  <si>
    <t>I harm.11</t>
  </si>
  <si>
    <t>I harm.13</t>
  </si>
  <si>
    <t>I harm.17</t>
  </si>
  <si>
    <t>Module 1.1 operation point [4.72V; 600 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</si>
</sst>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2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1" xfId="0" applyNumberFormat="1" applyBorder="1"/>
    <xf numFmtId="0" fontId="0" fillId="0" borderId="1" xfId="0" applyNumberFormat="1" applyFill="1" applyBorder="1"/>
    <xf numFmtId="0" fontId="1" fillId="0" borderId="5" xfId="0" applyNumberFormat="1" applyFont="1" applyBorder="1"/>
    <xf numFmtId="0" fontId="0" fillId="0" borderId="5" xfId="0" applyNumberFormat="1" applyBorder="1"/>
    <xf numFmtId="2" fontId="0" fillId="0" borderId="5" xfId="0" applyNumberFormat="1" applyBorder="1"/>
    <xf numFmtId="0" fontId="1" fillId="0" borderId="7" xfId="0" applyNumberFormat="1" applyFont="1" applyBorder="1"/>
    <xf numFmtId="0" fontId="0" fillId="0" borderId="7" xfId="0" applyNumberFormat="1" applyBorder="1"/>
    <xf numFmtId="2" fontId="0" fillId="0" borderId="7" xfId="0" applyNumberFormat="1" applyBorder="1"/>
    <xf numFmtId="0" fontId="0" fillId="0" borderId="7" xfId="0" applyBorder="1"/>
    <xf numFmtId="164" fontId="0" fillId="0" borderId="7" xfId="0" applyNumberFormat="1" applyBorder="1"/>
    <xf numFmtId="0" fontId="1" fillId="0" borderId="1" xfId="0" applyNumberFormat="1" applyFont="1" applyFill="1" applyBorder="1"/>
    <xf numFmtId="2" fontId="0" fillId="0" borderId="1" xfId="0" applyNumberFormat="1" applyFill="1" applyBorder="1"/>
    <xf numFmtId="0" fontId="0" fillId="0" borderId="1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0" fontId="0" fillId="0" borderId="0" xfId="0" applyFill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5" xfId="0" applyNumberFormat="1" applyBorder="1"/>
    <xf numFmtId="165" fontId="1" fillId="0" borderId="1" xfId="0" applyNumberFormat="1" applyFont="1" applyBorder="1"/>
    <xf numFmtId="165" fontId="1" fillId="0" borderId="5" xfId="0" applyNumberFormat="1" applyFont="1" applyBorder="1"/>
    <xf numFmtId="165" fontId="0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2" fontId="0" fillId="0" borderId="2" xfId="0" applyNumberFormat="1" applyBorder="1"/>
    <xf numFmtId="2" fontId="0" fillId="0" borderId="2" xfId="0" applyNumberFormat="1" applyFill="1" applyBorder="1"/>
    <xf numFmtId="2" fontId="3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1205689003558"/>
          <c:y val="0.21825660891320098"/>
          <c:w val="0.86009987236230545"/>
          <c:h val="0.64269292383030341"/>
        </c:manualLayout>
      </c:layout>
      <c:scatterChart>
        <c:scatterStyle val="smoothMarker"/>
        <c:varyColors val="0"/>
        <c:ser>
          <c:idx val="0"/>
          <c:order val="0"/>
          <c:tx>
            <c:v>[9.5V; 600A] Load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Sheet1!$A$4:$A$23</c:f>
              <c:numCache>
                <c:formatCode>General</c:formatCode>
                <c:ptCount val="20"/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360</c:v>
                </c:pt>
                <c:pt idx="5">
                  <c:v>480</c:v>
                </c:pt>
                <c:pt idx="6">
                  <c:v>600</c:v>
                </c:pt>
              </c:numCache>
            </c:numRef>
          </c:xVal>
          <c:yVal>
            <c:numRef>
              <c:f>Sheet1!$H$4:$H$23</c:f>
              <c:numCache>
                <c:formatCode>0.00</c:formatCode>
                <c:ptCount val="20"/>
                <c:pt idx="0">
                  <c:v>0</c:v>
                </c:pt>
                <c:pt idx="1">
                  <c:v>7.2214285714285715</c:v>
                </c:pt>
                <c:pt idx="2">
                  <c:v>21.457627118644069</c:v>
                </c:pt>
                <c:pt idx="3">
                  <c:v>51.978609625668447</c:v>
                </c:pt>
                <c:pt idx="4">
                  <c:v>64.121580547112458</c:v>
                </c:pt>
                <c:pt idx="5">
                  <c:v>69.859582542694497</c:v>
                </c:pt>
                <c:pt idx="6">
                  <c:v>73.608247422680421</c:v>
                </c:pt>
              </c:numCache>
            </c:numRef>
          </c:yVal>
          <c:smooth val="1"/>
        </c:ser>
        <c:ser>
          <c:idx val="1"/>
          <c:order val="1"/>
          <c:tx>
            <c:v>[4.8V; 600A] load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Sheet1!$A$28:$A$48</c:f>
              <c:numCache>
                <c:formatCode>General</c:formatCode>
                <c:ptCount val="21"/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360</c:v>
                </c:pt>
                <c:pt idx="5">
                  <c:v>480</c:v>
                </c:pt>
                <c:pt idx="6">
                  <c:v>600</c:v>
                </c:pt>
              </c:numCache>
            </c:numRef>
          </c:xVal>
          <c:yVal>
            <c:numRef>
              <c:f>Sheet1!$H$28:$H$48</c:f>
              <c:numCache>
                <c:formatCode>0.00</c:formatCode>
                <c:ptCount val="21"/>
                <c:pt idx="0">
                  <c:v>0</c:v>
                </c:pt>
                <c:pt idx="1">
                  <c:v>4.0457142857142863</c:v>
                </c:pt>
                <c:pt idx="2">
                  <c:v>13.089655172413792</c:v>
                </c:pt>
                <c:pt idx="3">
                  <c:v>35.176119402985073</c:v>
                </c:pt>
                <c:pt idx="4">
                  <c:v>47.934246575342463</c:v>
                </c:pt>
                <c:pt idx="5">
                  <c:v>54.447761194029852</c:v>
                </c:pt>
                <c:pt idx="6">
                  <c:v>58.755186721991706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710216"/>
        <c:axId val="568710608"/>
      </c:scatterChart>
      <c:valAx>
        <c:axId val="568710216"/>
        <c:scaling>
          <c:orientation val="minMax"/>
          <c:max val="7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568710608"/>
        <c:crosses val="autoZero"/>
        <c:crossBetween val="midCat"/>
      </c:valAx>
      <c:valAx>
        <c:axId val="5687106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568710216"/>
        <c:crosses val="autoZero"/>
        <c:crossBetween val="midCat"/>
      </c:valAx>
      <c:spPr>
        <a:ln>
          <a:solidFill>
            <a:schemeClr val="tx1">
              <a:alpha val="0"/>
            </a:schemeClr>
          </a:solidFill>
          <a:bevel/>
        </a:ln>
      </c:spPr>
    </c:plotArea>
    <c:legend>
      <c:legendPos val="r"/>
      <c:layout>
        <c:manualLayout>
          <c:xMode val="edge"/>
          <c:yMode val="edge"/>
          <c:x val="0.68457566182755369"/>
          <c:y val="9.5942278380888479E-2"/>
          <c:w val="0.31160923525559281"/>
          <c:h val="0.12630410099356279"/>
        </c:manualLayout>
      </c:layout>
      <c:overlay val="0"/>
      <c:txPr>
        <a:bodyPr/>
        <a:lstStyle/>
        <a:p>
          <a:pPr>
            <a:defRPr b="0" i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i="1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1205689003558"/>
          <c:y val="0.20760997409430854"/>
          <c:w val="0.86009987236230545"/>
          <c:h val="0.64404123227583965"/>
        </c:manualLayout>
      </c:layout>
      <c:scatterChart>
        <c:scatterStyle val="smoothMarker"/>
        <c:varyColors val="0"/>
        <c:ser>
          <c:idx val="0"/>
          <c:order val="0"/>
          <c:tx>
            <c:v>[9.5V; 600A] Load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Sheet1!$A$4:$A$23</c:f>
              <c:numCache>
                <c:formatCode>General</c:formatCode>
                <c:ptCount val="20"/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360</c:v>
                </c:pt>
                <c:pt idx="5">
                  <c:v>480</c:v>
                </c:pt>
                <c:pt idx="6">
                  <c:v>600</c:v>
                </c:pt>
              </c:numCache>
            </c:numRef>
          </c:xVal>
          <c:yVal>
            <c:numRef>
              <c:f>Sheet1!$F$4:$F$23</c:f>
              <c:numCache>
                <c:formatCode>###\ ###</c:formatCode>
                <c:ptCount val="20"/>
                <c:pt idx="0">
                  <c:v>0</c:v>
                </c:pt>
                <c:pt idx="1">
                  <c:v>779.34</c:v>
                </c:pt>
                <c:pt idx="2">
                  <c:v>926.8</c:v>
                </c:pt>
                <c:pt idx="3">
                  <c:v>898</c:v>
                </c:pt>
                <c:pt idx="4">
                  <c:v>1180.4000000000001</c:v>
                </c:pt>
                <c:pt idx="5">
                  <c:v>1588.4</c:v>
                </c:pt>
                <c:pt idx="6">
                  <c:v>2048</c:v>
                </c:pt>
              </c:numCache>
            </c:numRef>
          </c:yVal>
          <c:smooth val="1"/>
        </c:ser>
        <c:ser>
          <c:idx val="1"/>
          <c:order val="1"/>
          <c:tx>
            <c:v>[4.8V; 600A] load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1.4126744534232282E-2"/>
                  <c:y val="0.21166239005432258"/>
                </c:manualLayout>
              </c:layout>
              <c:numFmt formatCode="General" sourceLinked="0"/>
            </c:trendlineLbl>
          </c:trendline>
          <c:xVal>
            <c:numRef>
              <c:f>Sheet1!$A$28:$A$48</c:f>
              <c:numCache>
                <c:formatCode>General</c:formatCode>
                <c:ptCount val="21"/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360</c:v>
                </c:pt>
                <c:pt idx="5">
                  <c:v>480</c:v>
                </c:pt>
                <c:pt idx="6">
                  <c:v>600</c:v>
                </c:pt>
              </c:numCache>
            </c:numRef>
          </c:xVal>
          <c:yVal>
            <c:numRef>
              <c:f>Sheet1!$F$28:$F$48</c:f>
              <c:numCache>
                <c:formatCode>###\ ###</c:formatCode>
                <c:ptCount val="21"/>
                <c:pt idx="0">
                  <c:v>0</c:v>
                </c:pt>
                <c:pt idx="1">
                  <c:v>671.68</c:v>
                </c:pt>
                <c:pt idx="2">
                  <c:v>756.12</c:v>
                </c:pt>
                <c:pt idx="3">
                  <c:v>868.64</c:v>
                </c:pt>
                <c:pt idx="4">
                  <c:v>1140.24</c:v>
                </c:pt>
                <c:pt idx="5">
                  <c:v>1526</c:v>
                </c:pt>
                <c:pt idx="6">
                  <c:v>1988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940320"/>
        <c:axId val="570936792"/>
      </c:scatterChart>
      <c:valAx>
        <c:axId val="570940320"/>
        <c:scaling>
          <c:orientation val="minMax"/>
          <c:max val="7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570936792"/>
        <c:crosses val="autoZero"/>
        <c:crossBetween val="midCat"/>
      </c:valAx>
      <c:valAx>
        <c:axId val="570936792"/>
        <c:scaling>
          <c:orientation val="minMax"/>
        </c:scaling>
        <c:delete val="0"/>
        <c:axPos val="l"/>
        <c:majorGridlines/>
        <c:numFmt formatCode="###\ ###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570940320"/>
        <c:crosses val="autoZero"/>
        <c:crossBetween val="midCat"/>
      </c:valAx>
      <c:spPr>
        <a:ln>
          <a:solidFill>
            <a:schemeClr val="tx1">
              <a:alpha val="0"/>
            </a:schemeClr>
          </a:solidFill>
          <a:bevel/>
        </a:ln>
      </c:spPr>
    </c:plotArea>
    <c:legend>
      <c:legendPos val="r"/>
      <c:layout>
        <c:manualLayout>
          <c:xMode val="edge"/>
          <c:yMode val="edge"/>
          <c:x val="0.68434614513160164"/>
          <c:y val="7.1259392899834254E-2"/>
          <c:w val="0.3097389843412805"/>
          <c:h val="0.13488418260607049"/>
        </c:manualLayout>
      </c:layout>
      <c:overlay val="0"/>
      <c:txPr>
        <a:bodyPr/>
        <a:lstStyle/>
        <a:p>
          <a:pPr>
            <a:defRPr b="0" i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i="1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1205689003558"/>
          <c:y val="0.20407952788760614"/>
          <c:w val="0.86009987236230545"/>
          <c:h val="0.66039776175270248"/>
        </c:manualLayout>
      </c:layout>
      <c:scatterChart>
        <c:scatterStyle val="smoothMarker"/>
        <c:varyColors val="0"/>
        <c:ser>
          <c:idx val="0"/>
          <c:order val="0"/>
          <c:tx>
            <c:v>[9.5V; 600A] Load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Sheet1!$C$4:$C$23</c:f>
              <c:numCache>
                <c:formatCode>###\ ###</c:formatCode>
                <c:ptCount val="20"/>
                <c:pt idx="0">
                  <c:v>0</c:v>
                </c:pt>
                <c:pt idx="1">
                  <c:v>60.66</c:v>
                </c:pt>
                <c:pt idx="2">
                  <c:v>253.2</c:v>
                </c:pt>
                <c:pt idx="3">
                  <c:v>972</c:v>
                </c:pt>
                <c:pt idx="4">
                  <c:v>2109.6</c:v>
                </c:pt>
                <c:pt idx="5">
                  <c:v>3681.6</c:v>
                </c:pt>
                <c:pt idx="6">
                  <c:v>5712</c:v>
                </c:pt>
              </c:numCache>
            </c:numRef>
          </c:xVal>
          <c:yVal>
            <c:numRef>
              <c:f>Sheet1!$F$4:$F$23</c:f>
              <c:numCache>
                <c:formatCode>###\ ###</c:formatCode>
                <c:ptCount val="20"/>
                <c:pt idx="0">
                  <c:v>0</c:v>
                </c:pt>
                <c:pt idx="1">
                  <c:v>779.34</c:v>
                </c:pt>
                <c:pt idx="2">
                  <c:v>926.8</c:v>
                </c:pt>
                <c:pt idx="3">
                  <c:v>898</c:v>
                </c:pt>
                <c:pt idx="4">
                  <c:v>1180.4000000000001</c:v>
                </c:pt>
                <c:pt idx="5">
                  <c:v>1588.4</c:v>
                </c:pt>
                <c:pt idx="6">
                  <c:v>2048</c:v>
                </c:pt>
              </c:numCache>
            </c:numRef>
          </c:yVal>
          <c:smooth val="1"/>
        </c:ser>
        <c:ser>
          <c:idx val="1"/>
          <c:order val="1"/>
          <c:tx>
            <c:v>[4.8V; 600A] load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Sheet1!$D$28:$D$48</c:f>
              <c:numCache>
                <c:formatCode>###\ ###</c:formatCode>
                <c:ptCount val="21"/>
                <c:pt idx="0">
                  <c:v>0</c:v>
                </c:pt>
                <c:pt idx="1">
                  <c:v>28.32</c:v>
                </c:pt>
                <c:pt idx="2">
                  <c:v>113.88</c:v>
                </c:pt>
                <c:pt idx="3">
                  <c:v>471.36</c:v>
                </c:pt>
                <c:pt idx="4">
                  <c:v>1049.76</c:v>
                </c:pt>
                <c:pt idx="5">
                  <c:v>1824</c:v>
                </c:pt>
                <c:pt idx="6">
                  <c:v>2832</c:v>
                </c:pt>
              </c:numCache>
            </c:numRef>
          </c:xVal>
          <c:yVal>
            <c:numRef>
              <c:f>Sheet1!$F$28:$F$48</c:f>
              <c:numCache>
                <c:formatCode>###\ ###</c:formatCode>
                <c:ptCount val="21"/>
                <c:pt idx="0">
                  <c:v>0</c:v>
                </c:pt>
                <c:pt idx="1">
                  <c:v>671.68</c:v>
                </c:pt>
                <c:pt idx="2">
                  <c:v>756.12</c:v>
                </c:pt>
                <c:pt idx="3">
                  <c:v>868.64</c:v>
                </c:pt>
                <c:pt idx="4">
                  <c:v>1140.24</c:v>
                </c:pt>
                <c:pt idx="5">
                  <c:v>1526</c:v>
                </c:pt>
                <c:pt idx="6">
                  <c:v>1988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432008"/>
        <c:axId val="586433576"/>
      </c:scatterChart>
      <c:valAx>
        <c:axId val="586432008"/>
        <c:scaling>
          <c:orientation val="minMax"/>
        </c:scaling>
        <c:delete val="0"/>
        <c:axPos val="b"/>
        <c:majorGridlines/>
        <c:minorGridlines/>
        <c:numFmt formatCode="###\ ###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586433576"/>
        <c:crosses val="autoZero"/>
        <c:crossBetween val="midCat"/>
      </c:valAx>
      <c:valAx>
        <c:axId val="586433576"/>
        <c:scaling>
          <c:orientation val="minMax"/>
        </c:scaling>
        <c:delete val="0"/>
        <c:axPos val="l"/>
        <c:majorGridlines/>
        <c:numFmt formatCode="###\ ###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586432008"/>
        <c:crosses val="autoZero"/>
        <c:crossBetween val="midCat"/>
      </c:valAx>
      <c:spPr>
        <a:ln>
          <a:solidFill>
            <a:schemeClr val="tx1">
              <a:alpha val="0"/>
            </a:schemeClr>
          </a:solidFill>
          <a:bevel/>
        </a:ln>
      </c:spPr>
    </c:plotArea>
    <c:legend>
      <c:legendPos val="r"/>
      <c:layout>
        <c:manualLayout>
          <c:xMode val="edge"/>
          <c:yMode val="edge"/>
          <c:x val="0.69064920250293993"/>
          <c:y val="7.8550971618000592E-2"/>
          <c:w val="0.30532201225090255"/>
          <c:h val="0.12630406626133298"/>
        </c:manualLayout>
      </c:layout>
      <c:overlay val="0"/>
      <c:txPr>
        <a:bodyPr/>
        <a:lstStyle/>
        <a:p>
          <a:pPr>
            <a:defRPr b="0" i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i="1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95249</xdr:colOff>
      <xdr:row>0</xdr:row>
      <xdr:rowOff>76880</xdr:rowOff>
    </xdr:from>
    <xdr:to>
      <xdr:col>45</xdr:col>
      <xdr:colOff>92035</xdr:colOff>
      <xdr:row>19</xdr:row>
      <xdr:rowOff>16559</xdr:rowOff>
    </xdr:to>
    <xdr:graphicFrame macro="">
      <xdr:nvGraphicFramePr>
        <xdr:cNvPr id="2" name="Chart 1" descr="(TDK lambda module 1.1)" title="Efficiency vs load f(I.out)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100694</xdr:colOff>
      <xdr:row>0</xdr:row>
      <xdr:rowOff>76880</xdr:rowOff>
    </xdr:from>
    <xdr:to>
      <xdr:col>55</xdr:col>
      <xdr:colOff>97479</xdr:colOff>
      <xdr:row>19</xdr:row>
      <xdr:rowOff>16559</xdr:rowOff>
    </xdr:to>
    <xdr:graphicFrame macro="">
      <xdr:nvGraphicFramePr>
        <xdr:cNvPr id="3" name="Chart 2" descr="(TDK lambda module 1.1)" title="Efficiency vs load f(I.out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80280</xdr:colOff>
      <xdr:row>0</xdr:row>
      <xdr:rowOff>76880</xdr:rowOff>
    </xdr:from>
    <xdr:to>
      <xdr:col>65</xdr:col>
      <xdr:colOff>77066</xdr:colOff>
      <xdr:row>19</xdr:row>
      <xdr:rowOff>16559</xdr:rowOff>
    </xdr:to>
    <xdr:graphicFrame macro="">
      <xdr:nvGraphicFramePr>
        <xdr:cNvPr id="4" name="Chart 3" descr="(TDK lambda module 1.1)" title="Efficiency vs load f(I.out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0.14695</cdr:x>
      <cdr:y>0.01364</cdr:y>
    </cdr:from>
    <cdr:to>
      <cdr:x>0.68474</cdr:x>
      <cdr:y>0.16503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5352" y="49067"/>
          <a:ext cx="3276600" cy="544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>
              <a:latin typeface="+body"/>
            </a:rPr>
            <a:t>Efficiency vs load</a:t>
          </a:r>
          <a:r>
            <a:rPr lang="en-GB" sz="1100" b="1" baseline="0">
              <a:latin typeface="+body"/>
            </a:rPr>
            <a:t> f(I.out)</a:t>
          </a:r>
        </a:p>
        <a:p xmlns:a="http://schemas.openxmlformats.org/drawingml/2006/main">
          <a:pPr algn="ctr"/>
          <a:r>
            <a:rPr lang="en-GB" sz="1100" i="1" baseline="0">
              <a:latin typeface="+mn-lt"/>
            </a:rPr>
            <a:t>(LHC600A-10V power converter, Control not counted)</a:t>
          </a:r>
          <a:endParaRPr lang="en-GB" sz="1100" i="1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0.09429</cdr:y>
    </cdr:from>
    <cdr:to>
      <cdr:x>0.13761</cdr:x>
      <cdr:y>0.24568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39512"/>
          <a:ext cx="842987" cy="545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50" b="1" i="0">
              <a:latin typeface="+body"/>
            </a:rPr>
            <a:t>Efficiency </a:t>
          </a:r>
        </a:p>
        <a:p xmlns:a="http://schemas.openxmlformats.org/drawingml/2006/main">
          <a:pPr algn="ctr"/>
          <a:r>
            <a:rPr lang="en-GB" sz="1050" b="1" i="0">
              <a:latin typeface="+body"/>
            </a:rPr>
            <a:t>[%]</a:t>
          </a:r>
        </a:p>
      </cdr:txBody>
    </cdr:sp>
  </cdr:relSizeAnchor>
  <cdr:relSizeAnchor xmlns:cdr="http://schemas.openxmlformats.org/drawingml/2006/chartDrawing">
    <cdr:from>
      <cdr:x>0.86239</cdr:x>
      <cdr:y>0.92359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77827" y="3324906"/>
          <a:ext cx="842173" cy="275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50" b="1" i="0">
              <a:latin typeface="+body"/>
            </a:rPr>
            <a:t>I.out [A]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0.15857</cdr:x>
      <cdr:y>0</cdr:y>
    </cdr:from>
    <cdr:to>
      <cdr:x>0.72634</cdr:x>
      <cdr:y>0.15139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6105" y="0"/>
          <a:ext cx="3459315" cy="544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>
              <a:latin typeface="+body"/>
            </a:rPr>
            <a:t>Module Losses vs load</a:t>
          </a:r>
          <a:r>
            <a:rPr lang="en-GB" sz="1100" b="1" baseline="0">
              <a:latin typeface="+body"/>
            </a:rPr>
            <a:t> f(I.out)</a:t>
          </a:r>
        </a:p>
        <a:p xmlns:a="http://schemas.openxmlformats.org/drawingml/2006/main">
          <a:pPr algn="ctr"/>
          <a:r>
            <a:rPr lang="en-GB" sz="1100" i="1" baseline="0">
              <a:effectLst/>
              <a:latin typeface="+mn-lt"/>
              <a:ea typeface="+mn-ea"/>
              <a:cs typeface="+mn-cs"/>
            </a:rPr>
            <a:t>(LHC600A-10V power converter, Control not counted)</a:t>
          </a:r>
          <a:endParaRPr lang="en-GB" sz="1100" i="1">
            <a:latin typeface="+body"/>
          </a:endParaRPr>
        </a:p>
      </cdr:txBody>
    </cdr:sp>
  </cdr:relSizeAnchor>
  <cdr:relSizeAnchor xmlns:cdr="http://schemas.openxmlformats.org/drawingml/2006/chartDrawing">
    <cdr:from>
      <cdr:x>0.00153</cdr:x>
      <cdr:y>0.06293</cdr:y>
    </cdr:from>
    <cdr:to>
      <cdr:x>0.19419</cdr:x>
      <cdr:y>0.18787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322" y="226377"/>
          <a:ext cx="1173836" cy="449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 i="0">
              <a:latin typeface="+body"/>
            </a:rPr>
            <a:t>Module Pwr Losses </a:t>
          </a:r>
          <a:r>
            <a:rPr lang="en-GB" sz="1050" b="1" i="0">
              <a:latin typeface="+body"/>
            </a:rPr>
            <a:t>[W]</a:t>
          </a:r>
        </a:p>
      </cdr:txBody>
    </cdr:sp>
  </cdr:relSizeAnchor>
  <cdr:relSizeAnchor xmlns:cdr="http://schemas.openxmlformats.org/drawingml/2006/chartDrawing">
    <cdr:from>
      <cdr:x>0.86239</cdr:x>
      <cdr:y>0.93114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77827" y="3352120"/>
          <a:ext cx="842173" cy="247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1" i="0">
              <a:latin typeface="+body"/>
            </a:rPr>
            <a:t>I.out [A]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0.15566</cdr:x>
      <cdr:y>0.00574</cdr:y>
    </cdr:from>
    <cdr:to>
      <cdr:x>0.71701</cdr:x>
      <cdr:y>0.15577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8420" y="20648"/>
          <a:ext cx="3420154" cy="53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>
              <a:latin typeface="+body"/>
            </a:rPr>
            <a:t>Module Losses vs load</a:t>
          </a:r>
          <a:r>
            <a:rPr lang="en-GB" sz="1100" b="1" baseline="0">
              <a:latin typeface="+body"/>
            </a:rPr>
            <a:t> f(P.out)</a:t>
          </a:r>
        </a:p>
        <a:p xmlns:a="http://schemas.openxmlformats.org/drawingml/2006/main">
          <a:pPr algn="ctr"/>
          <a:r>
            <a:rPr lang="en-GB" sz="1100" i="1" baseline="0">
              <a:effectLst/>
              <a:latin typeface="+mn-lt"/>
              <a:ea typeface="+mn-ea"/>
              <a:cs typeface="+mn-cs"/>
            </a:rPr>
            <a:t>(</a:t>
          </a:r>
          <a:r>
            <a:rPr lang="en-GB" sz="1100" i="1" baseline="0">
              <a:effectLst/>
              <a:latin typeface="+mn-lt"/>
              <a:ea typeface="+mn-ea"/>
              <a:cs typeface="+mn-cs"/>
            </a:rPr>
            <a:t>LHC600A-10V power converter</a:t>
          </a:r>
          <a:r>
            <a:rPr lang="en-GB" sz="1100" i="1" baseline="0">
              <a:effectLst/>
              <a:latin typeface="+mn-lt"/>
              <a:ea typeface="+mn-ea"/>
              <a:cs typeface="+mn-cs"/>
            </a:rPr>
            <a:t>, Control not counted)</a:t>
          </a:r>
          <a:endParaRPr lang="en-GB" sz="1100" i="1">
            <a:latin typeface="+body"/>
          </a:endParaRPr>
        </a:p>
      </cdr:txBody>
    </cdr:sp>
  </cdr:relSizeAnchor>
  <cdr:relSizeAnchor xmlns:cdr="http://schemas.openxmlformats.org/drawingml/2006/chartDrawing">
    <cdr:from>
      <cdr:x>0.00153</cdr:x>
      <cdr:y>0.0796</cdr:y>
    </cdr:from>
    <cdr:to>
      <cdr:x>0.19419</cdr:x>
      <cdr:y>0.20454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322" y="286327"/>
          <a:ext cx="1173836" cy="449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 i="0">
              <a:latin typeface="+body"/>
            </a:rPr>
            <a:t>Module Pwr Losses </a:t>
          </a:r>
          <a:r>
            <a:rPr lang="en-GB" sz="1050" b="1" i="0">
              <a:latin typeface="+body"/>
            </a:rPr>
            <a:t>[W]</a:t>
          </a:r>
        </a:p>
      </cdr:txBody>
    </cdr:sp>
  </cdr:relSizeAnchor>
  <cdr:relSizeAnchor xmlns:cdr="http://schemas.openxmlformats.org/drawingml/2006/chartDrawing">
    <cdr:from>
      <cdr:x>0.86239</cdr:x>
      <cdr:y>0.93492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77827" y="3365727"/>
          <a:ext cx="842173" cy="234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1" i="0">
              <a:latin typeface="+body"/>
            </a:rPr>
            <a:t>P.out [W]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thurel\AppData\Local\Temp\Temp1_LHC600A-10V_CI_Ps_Test_CERN_08-2004.zip\LHC600A%20Powe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4th 2004"/>
      <sheetName val="July 2004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abSelected="1" topLeftCell="AJ1" zoomScaleNormal="100" workbookViewId="0">
      <selection activeCell="AP30" sqref="AP30"/>
    </sheetView>
  </sheetViews>
  <sheetFormatPr defaultRowHeight="15" x14ac:dyDescent="0.25"/>
  <cols>
    <col min="1" max="2" width="9.140625" style="4"/>
    <col min="3" max="3" width="11.5703125" style="4" bestFit="1" customWidth="1"/>
    <col min="4" max="4" width="12.5703125" style="4" bestFit="1" customWidth="1"/>
    <col min="5" max="7" width="9.140625" style="4"/>
    <col min="8" max="8" width="13" style="4" bestFit="1" customWidth="1"/>
    <col min="9" max="9" width="15.85546875" style="4" bestFit="1" customWidth="1"/>
    <col min="10" max="10" width="18.5703125" style="4" bestFit="1" customWidth="1"/>
    <col min="11" max="11" width="20.7109375" bestFit="1" customWidth="1"/>
    <col min="12" max="12" width="10.28515625" bestFit="1" customWidth="1"/>
    <col min="13" max="14" width="10.28515625" style="1" customWidth="1"/>
    <col min="15" max="15" width="10.7109375" bestFit="1" customWidth="1"/>
    <col min="16" max="18" width="10.7109375" style="1" customWidth="1"/>
    <col min="19" max="19" width="10.7109375" bestFit="1" customWidth="1"/>
    <col min="20" max="22" width="10.7109375" style="1" customWidth="1"/>
    <col min="23" max="23" width="10.7109375" bestFit="1" customWidth="1"/>
    <col min="24" max="30" width="10.7109375" style="1" customWidth="1"/>
    <col min="31" max="31" width="10.7109375" bestFit="1" customWidth="1"/>
    <col min="32" max="32" width="10.7109375" style="1" customWidth="1"/>
    <col min="33" max="33" width="15.28515625" bestFit="1" customWidth="1"/>
  </cols>
  <sheetData>
    <row r="1" spans="1:33" x14ac:dyDescent="0.2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ht="18" x14ac:dyDescent="0.3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 t="s">
        <v>13</v>
      </c>
      <c r="J2" s="33" t="s">
        <v>15</v>
      </c>
      <c r="K2" s="33" t="s">
        <v>16</v>
      </c>
      <c r="L2" s="33" t="s">
        <v>18</v>
      </c>
      <c r="M2" s="44" t="s">
        <v>24</v>
      </c>
      <c r="N2" s="45"/>
      <c r="O2" s="44" t="s">
        <v>19</v>
      </c>
      <c r="P2" s="45"/>
      <c r="Q2" s="44" t="s">
        <v>25</v>
      </c>
      <c r="R2" s="45"/>
      <c r="S2" s="44" t="s">
        <v>20</v>
      </c>
      <c r="T2" s="45"/>
      <c r="U2" s="44" t="s">
        <v>26</v>
      </c>
      <c r="V2" s="45"/>
      <c r="W2" s="44" t="s">
        <v>21</v>
      </c>
      <c r="X2" s="45"/>
      <c r="Y2" s="44" t="s">
        <v>22</v>
      </c>
      <c r="Z2" s="45"/>
      <c r="AA2" s="44" t="s">
        <v>28</v>
      </c>
      <c r="AB2" s="45"/>
      <c r="AC2" s="44" t="s">
        <v>29</v>
      </c>
      <c r="AD2" s="45"/>
      <c r="AE2" s="44" t="s">
        <v>30</v>
      </c>
      <c r="AF2" s="45"/>
      <c r="AG2" s="33" t="s">
        <v>23</v>
      </c>
    </row>
    <row r="3" spans="1:33" x14ac:dyDescent="0.25">
      <c r="A3" s="33" t="s">
        <v>8</v>
      </c>
      <c r="B3" s="33" t="s">
        <v>9</v>
      </c>
      <c r="C3" s="33" t="s">
        <v>10</v>
      </c>
      <c r="D3" s="33" t="s">
        <v>10</v>
      </c>
      <c r="E3" s="33" t="s">
        <v>10</v>
      </c>
      <c r="F3" s="33" t="s">
        <v>10</v>
      </c>
      <c r="G3" s="33" t="s">
        <v>8</v>
      </c>
      <c r="H3" s="33" t="s">
        <v>11</v>
      </c>
      <c r="I3" s="34"/>
      <c r="J3" s="33" t="s">
        <v>14</v>
      </c>
      <c r="K3" s="33" t="s">
        <v>17</v>
      </c>
      <c r="L3" s="33" t="s">
        <v>8</v>
      </c>
      <c r="M3" s="33" t="s">
        <v>8</v>
      </c>
      <c r="N3" s="33" t="s">
        <v>11</v>
      </c>
      <c r="O3" s="33" t="s">
        <v>8</v>
      </c>
      <c r="P3" s="33" t="s">
        <v>11</v>
      </c>
      <c r="Q3" s="33" t="s">
        <v>8</v>
      </c>
      <c r="R3" s="33" t="s">
        <v>11</v>
      </c>
      <c r="S3" s="35" t="s">
        <v>8</v>
      </c>
      <c r="T3" s="33" t="s">
        <v>11</v>
      </c>
      <c r="U3" s="33" t="s">
        <v>8</v>
      </c>
      <c r="V3" s="33" t="s">
        <v>11</v>
      </c>
      <c r="W3" s="35" t="s">
        <v>8</v>
      </c>
      <c r="X3" s="33" t="s">
        <v>11</v>
      </c>
      <c r="Y3" s="33" t="s">
        <v>8</v>
      </c>
      <c r="Z3" s="33" t="s">
        <v>11</v>
      </c>
      <c r="AA3" s="33"/>
      <c r="AB3" s="33"/>
      <c r="AC3" s="33"/>
      <c r="AD3" s="33"/>
      <c r="AE3" s="35" t="s">
        <v>8</v>
      </c>
      <c r="AF3" s="33" t="s">
        <v>11</v>
      </c>
      <c r="AG3" s="35" t="s">
        <v>11</v>
      </c>
    </row>
    <row r="4" spans="1:33" x14ac:dyDescent="0.25">
      <c r="A4" s="3"/>
      <c r="B4" s="5"/>
      <c r="C4" s="20">
        <f>A4*B4</f>
        <v>0</v>
      </c>
      <c r="D4" s="23">
        <f>C4</f>
        <v>0</v>
      </c>
      <c r="E4" s="23"/>
      <c r="F4" s="23">
        <f>E4-D4</f>
        <v>0</v>
      </c>
      <c r="G4" s="5"/>
      <c r="H4" s="2" t="e">
        <f>D4/E4*100</f>
        <v>#DIV/0!</v>
      </c>
      <c r="I4" s="5"/>
      <c r="J4" s="20"/>
      <c r="K4" s="20"/>
      <c r="L4" s="2"/>
      <c r="M4" s="2"/>
      <c r="N4" s="2" t="e">
        <f>M4/$L4*100</f>
        <v>#DIV/0!</v>
      </c>
      <c r="O4" s="2"/>
      <c r="P4" s="2" t="e">
        <f>O4/$L4*100</f>
        <v>#DIV/0!</v>
      </c>
      <c r="Q4" s="2"/>
      <c r="R4" s="2" t="e">
        <f>Q4/$L4*100</f>
        <v>#DIV/0!</v>
      </c>
      <c r="S4" s="2"/>
      <c r="T4" s="2" t="e">
        <f>S4/$L4*100</f>
        <v>#DIV/0!</v>
      </c>
      <c r="U4" s="2"/>
      <c r="V4" s="2" t="e">
        <f>U4/$L4*100</f>
        <v>#DIV/0!</v>
      </c>
      <c r="W4" s="2"/>
      <c r="X4" s="2" t="e">
        <f>W4/$L4*100</f>
        <v>#DIV/0!</v>
      </c>
      <c r="Y4" s="2"/>
      <c r="Z4" s="2" t="e">
        <f>Y4/$L4*100</f>
        <v>#DIV/0!</v>
      </c>
      <c r="AA4" s="2"/>
      <c r="AB4" s="2" t="e">
        <f>AA4/$L4*100</f>
        <v>#DIV/0!</v>
      </c>
      <c r="AC4" s="2"/>
      <c r="AD4" s="2" t="e">
        <f>AC4/$L4*100</f>
        <v>#DIV/0!</v>
      </c>
      <c r="AE4" s="2"/>
      <c r="AF4" s="2" t="e">
        <f>AE4/L4*100</f>
        <v>#DIV/0!</v>
      </c>
      <c r="AG4" s="2" t="e">
        <f>SQRT((M4^2+O4^2+Q4^2+S4^2+U4^2+W4^4+Y4^2+AE4^2)/(L4^2))*100</f>
        <v>#DIV/0!</v>
      </c>
    </row>
    <row r="5" spans="1:33" x14ac:dyDescent="0.25">
      <c r="A5" s="3">
        <v>60</v>
      </c>
      <c r="B5" s="5">
        <v>1.0109999999999999</v>
      </c>
      <c r="C5" s="20">
        <f t="shared" ref="C5:C10" si="0">A5*B5</f>
        <v>60.66</v>
      </c>
      <c r="D5" s="23">
        <f t="shared" ref="D5:D10" si="1">C5</f>
        <v>60.66</v>
      </c>
      <c r="E5" s="23">
        <v>840</v>
      </c>
      <c r="F5" s="23">
        <f t="shared" ref="F5:F10" si="2">E5-D5</f>
        <v>779.34</v>
      </c>
      <c r="G5" s="5">
        <v>1.69</v>
      </c>
      <c r="H5" s="2">
        <f t="shared" ref="H5:H10" si="3">D5/E5*100</f>
        <v>7.2214285714285715</v>
      </c>
      <c r="I5" s="5">
        <v>0.71499999999999997</v>
      </c>
      <c r="J5" s="20"/>
      <c r="K5" s="20"/>
      <c r="L5" s="2"/>
      <c r="M5" s="2"/>
      <c r="N5" s="2" t="e">
        <f t="shared" ref="N5:P10" si="4">M5/$L5*100</f>
        <v>#DIV/0!</v>
      </c>
      <c r="O5" s="2"/>
      <c r="P5" s="2" t="e">
        <f t="shared" si="4"/>
        <v>#DIV/0!</v>
      </c>
      <c r="Q5" s="29"/>
      <c r="R5" s="2" t="e">
        <f t="shared" ref="R5" si="5">Q5/$L5*100</f>
        <v>#DIV/0!</v>
      </c>
      <c r="S5" s="30"/>
      <c r="T5" s="2" t="e">
        <f t="shared" ref="T5" si="6">S5/$L5*100</f>
        <v>#DIV/0!</v>
      </c>
      <c r="U5" s="30"/>
      <c r="V5" s="2" t="e">
        <f t="shared" ref="V5" si="7">U5/$L5*100</f>
        <v>#DIV/0!</v>
      </c>
      <c r="W5" s="30"/>
      <c r="X5" s="2" t="e">
        <f t="shared" ref="X5" si="8">W5/$L5*100</f>
        <v>#DIV/0!</v>
      </c>
      <c r="Y5" s="30"/>
      <c r="Z5" s="2" t="e">
        <f t="shared" ref="Z5" si="9">Y5/$L5*100</f>
        <v>#DIV/0!</v>
      </c>
      <c r="AA5" s="2"/>
      <c r="AB5" s="2" t="e">
        <f t="shared" ref="AB5" si="10">AA5/$L5*100</f>
        <v>#DIV/0!</v>
      </c>
      <c r="AC5" s="2"/>
      <c r="AD5" s="2" t="e">
        <f t="shared" ref="AD5" si="11">AC5/$L5*100</f>
        <v>#DIV/0!</v>
      </c>
      <c r="AE5" s="2"/>
      <c r="AF5" s="2" t="e">
        <f>AE5/L5*100</f>
        <v>#DIV/0!</v>
      </c>
      <c r="AG5" s="2" t="e">
        <f>SQRT((M5^2+O5^2+Q5^2+S5^2+U5^2+W5^4+Y5^2+AE5^2)/(L5^2))*100</f>
        <v>#DIV/0!</v>
      </c>
    </row>
    <row r="6" spans="1:33" x14ac:dyDescent="0.25">
      <c r="A6" s="3">
        <v>120</v>
      </c>
      <c r="B6" s="5">
        <v>2.11</v>
      </c>
      <c r="C6" s="20">
        <f t="shared" si="0"/>
        <v>253.2</v>
      </c>
      <c r="D6" s="23">
        <f t="shared" si="1"/>
        <v>253.2</v>
      </c>
      <c r="E6" s="23">
        <v>1180</v>
      </c>
      <c r="F6" s="23">
        <f t="shared" si="2"/>
        <v>926.8</v>
      </c>
      <c r="G6" s="5">
        <v>2.25</v>
      </c>
      <c r="H6" s="2">
        <f t="shared" si="3"/>
        <v>21.457627118644069</v>
      </c>
      <c r="I6" s="5">
        <v>0.76</v>
      </c>
      <c r="J6" s="20"/>
      <c r="K6" s="20"/>
      <c r="L6" s="2"/>
      <c r="M6" s="2"/>
      <c r="N6" s="2" t="e">
        <f t="shared" si="4"/>
        <v>#DIV/0!</v>
      </c>
      <c r="O6" s="2"/>
      <c r="P6" s="2" t="e">
        <f t="shared" si="4"/>
        <v>#DIV/0!</v>
      </c>
      <c r="Q6" s="2"/>
      <c r="R6" s="2" t="e">
        <f t="shared" ref="R6" si="12">Q6/$L6*100</f>
        <v>#DIV/0!</v>
      </c>
      <c r="S6" s="16"/>
      <c r="T6" s="2" t="e">
        <f t="shared" ref="T6" si="13">S6/$L6*100</f>
        <v>#DIV/0!</v>
      </c>
      <c r="U6" s="16"/>
      <c r="V6" s="2" t="e">
        <f t="shared" ref="V6" si="14">U6/$L6*100</f>
        <v>#DIV/0!</v>
      </c>
      <c r="W6" s="2"/>
      <c r="X6" s="2" t="e">
        <f t="shared" ref="X6" si="15">W6/$L6*100</f>
        <v>#DIV/0!</v>
      </c>
      <c r="Y6" s="2"/>
      <c r="Z6" s="2" t="e">
        <f t="shared" ref="Z6" si="16">Y6/$L6*100</f>
        <v>#DIV/0!</v>
      </c>
      <c r="AA6" s="2"/>
      <c r="AB6" s="2" t="e">
        <f t="shared" ref="AB6" si="17">AA6/$L6*100</f>
        <v>#DIV/0!</v>
      </c>
      <c r="AC6" s="2"/>
      <c r="AD6" s="2" t="e">
        <f t="shared" ref="AD6" si="18">AC6/$L6*100</f>
        <v>#DIV/0!</v>
      </c>
      <c r="AE6" s="2"/>
      <c r="AF6" s="2" t="e">
        <f>AE6/L6*100</f>
        <v>#DIV/0!</v>
      </c>
      <c r="AG6" s="2" t="e">
        <f>SQRT((M6^2+O6^2+Q6^2+S6^2+U6^2+W6^4+Y6^2+AE6^2)/(L6^2))*100</f>
        <v>#DIV/0!</v>
      </c>
    </row>
    <row r="7" spans="1:33" x14ac:dyDescent="0.25">
      <c r="A7" s="3">
        <v>240</v>
      </c>
      <c r="B7" s="5">
        <v>4.05</v>
      </c>
      <c r="C7" s="20">
        <f t="shared" si="0"/>
        <v>972</v>
      </c>
      <c r="D7" s="23">
        <f t="shared" si="1"/>
        <v>972</v>
      </c>
      <c r="E7" s="23">
        <v>1870</v>
      </c>
      <c r="F7" s="23">
        <f t="shared" si="2"/>
        <v>898</v>
      </c>
      <c r="G7" s="5">
        <v>3.2</v>
      </c>
      <c r="H7" s="2">
        <f t="shared" si="3"/>
        <v>51.978609625668447</v>
      </c>
      <c r="I7" s="5">
        <v>0.85</v>
      </c>
      <c r="J7" s="20"/>
      <c r="K7" s="20"/>
      <c r="L7" s="2"/>
      <c r="M7" s="2"/>
      <c r="N7" s="2" t="e">
        <f t="shared" si="4"/>
        <v>#DIV/0!</v>
      </c>
      <c r="O7" s="2"/>
      <c r="P7" s="2" t="e">
        <f t="shared" si="4"/>
        <v>#DIV/0!</v>
      </c>
      <c r="Q7" s="2"/>
      <c r="R7" s="2" t="e">
        <f t="shared" ref="R7" si="19">Q7/$L7*100</f>
        <v>#DIV/0!</v>
      </c>
      <c r="S7" s="16"/>
      <c r="T7" s="2" t="e">
        <f t="shared" ref="T7" si="20">S7/$L7*100</f>
        <v>#DIV/0!</v>
      </c>
      <c r="U7" s="16"/>
      <c r="V7" s="2" t="e">
        <f t="shared" ref="V7" si="21">U7/$L7*100</f>
        <v>#DIV/0!</v>
      </c>
      <c r="W7" s="2"/>
      <c r="X7" s="2" t="e">
        <f t="shared" ref="X7" si="22">W7/$L7*100</f>
        <v>#DIV/0!</v>
      </c>
      <c r="Y7" s="2"/>
      <c r="Z7" s="2" t="e">
        <f t="shared" ref="Z7" si="23">Y7/$L7*100</f>
        <v>#DIV/0!</v>
      </c>
      <c r="AA7" s="2"/>
      <c r="AB7" s="2" t="e">
        <f t="shared" ref="AB7" si="24">AA7/$L7*100</f>
        <v>#DIV/0!</v>
      </c>
      <c r="AC7" s="2"/>
      <c r="AD7" s="2" t="e">
        <f t="shared" ref="AD7" si="25">AC7/$L7*100</f>
        <v>#DIV/0!</v>
      </c>
      <c r="AE7" s="2"/>
      <c r="AF7" s="2" t="e">
        <f>AE7/L7*100</f>
        <v>#DIV/0!</v>
      </c>
      <c r="AG7" s="2" t="e">
        <f>SQRT((M7^2+O7^2+Q7^2+S7^2+U7^2+W7^4+Y7^2+AE7^2)/(L7^2))*100</f>
        <v>#DIV/0!</v>
      </c>
    </row>
    <row r="8" spans="1:33" x14ac:dyDescent="0.25">
      <c r="A8" s="3">
        <v>360</v>
      </c>
      <c r="B8" s="5">
        <v>5.86</v>
      </c>
      <c r="C8" s="20">
        <f t="shared" si="0"/>
        <v>2109.6</v>
      </c>
      <c r="D8" s="23">
        <f t="shared" si="1"/>
        <v>2109.6</v>
      </c>
      <c r="E8" s="23">
        <v>3290</v>
      </c>
      <c r="F8" s="23">
        <f t="shared" si="2"/>
        <v>1180.4000000000001</v>
      </c>
      <c r="G8" s="5">
        <v>5.3</v>
      </c>
      <c r="H8" s="2">
        <f t="shared" si="3"/>
        <v>64.121580547112458</v>
      </c>
      <c r="I8" s="5">
        <v>0.7</v>
      </c>
      <c r="J8" s="20"/>
      <c r="K8" s="20"/>
      <c r="L8" s="2"/>
      <c r="M8" s="2"/>
      <c r="N8" s="2" t="e">
        <f t="shared" si="4"/>
        <v>#DIV/0!</v>
      </c>
      <c r="O8" s="2"/>
      <c r="P8" s="2" t="e">
        <f t="shared" si="4"/>
        <v>#DIV/0!</v>
      </c>
      <c r="Q8" s="30"/>
      <c r="R8" s="2" t="e">
        <f t="shared" ref="R8" si="26">Q8/$L8*100</f>
        <v>#DIV/0!</v>
      </c>
      <c r="S8" s="2"/>
      <c r="T8" s="2" t="e">
        <f t="shared" ref="T8" si="27">S8/$L8*100</f>
        <v>#DIV/0!</v>
      </c>
      <c r="U8" s="16"/>
      <c r="V8" s="2" t="e">
        <f t="shared" ref="V8" si="28">U8/$L8*100</f>
        <v>#DIV/0!</v>
      </c>
      <c r="W8" s="16"/>
      <c r="X8" s="2" t="e">
        <f t="shared" ref="X8" si="29">W8/$L8*100</f>
        <v>#DIV/0!</v>
      </c>
      <c r="Y8" s="2"/>
      <c r="Z8" s="2" t="e">
        <f t="shared" ref="Z8" si="30">Y8/$L8*100</f>
        <v>#DIV/0!</v>
      </c>
      <c r="AA8" s="2"/>
      <c r="AB8" s="2" t="e">
        <f t="shared" ref="AB8" si="31">AA8/$L8*100</f>
        <v>#DIV/0!</v>
      </c>
      <c r="AC8" s="2"/>
      <c r="AD8" s="2" t="e">
        <f t="shared" ref="AD8" si="32">AC8/$L8*100</f>
        <v>#DIV/0!</v>
      </c>
      <c r="AE8" s="2"/>
      <c r="AF8" s="2" t="e">
        <f>AE8/L8*100</f>
        <v>#DIV/0!</v>
      </c>
      <c r="AG8" s="2" t="e">
        <f>SQRT((M8^2+O8^2+Q8^2+S8^2+U8^2+W8^4+Y8^2+AE8^2)/(L8^2))*100</f>
        <v>#DIV/0!</v>
      </c>
    </row>
    <row r="9" spans="1:33" x14ac:dyDescent="0.25">
      <c r="A9" s="3">
        <v>480</v>
      </c>
      <c r="B9" s="5">
        <v>7.67</v>
      </c>
      <c r="C9" s="20">
        <f t="shared" si="0"/>
        <v>3681.6</v>
      </c>
      <c r="D9" s="23">
        <f t="shared" si="1"/>
        <v>3681.6</v>
      </c>
      <c r="E9" s="23">
        <v>5270</v>
      </c>
      <c r="F9" s="23">
        <f t="shared" si="2"/>
        <v>1588.4</v>
      </c>
      <c r="G9" s="5">
        <v>8.2200000000000006</v>
      </c>
      <c r="H9" s="2">
        <f t="shared" si="3"/>
        <v>69.859582542694497</v>
      </c>
      <c r="I9" s="5">
        <v>0.74</v>
      </c>
      <c r="J9" s="20"/>
      <c r="K9" s="20"/>
      <c r="L9" s="2"/>
      <c r="M9" s="2"/>
      <c r="N9" s="2" t="e">
        <f t="shared" si="4"/>
        <v>#DIV/0!</v>
      </c>
      <c r="O9" s="2"/>
      <c r="P9" s="2" t="e">
        <f t="shared" si="4"/>
        <v>#DIV/0!</v>
      </c>
      <c r="Q9" s="2"/>
      <c r="R9" s="2" t="e">
        <f t="shared" ref="R9" si="33">Q9/$L9*100</f>
        <v>#DIV/0!</v>
      </c>
      <c r="S9" s="16"/>
      <c r="T9" s="2" t="e">
        <f t="shared" ref="T9" si="34">S9/$L9*100</f>
        <v>#DIV/0!</v>
      </c>
      <c r="U9" s="16"/>
      <c r="V9" s="2" t="e">
        <f t="shared" ref="V9" si="35">U9/$L9*100</f>
        <v>#DIV/0!</v>
      </c>
      <c r="W9" s="2"/>
      <c r="X9" s="2" t="e">
        <f t="shared" ref="X9" si="36">W9/$L9*100</f>
        <v>#DIV/0!</v>
      </c>
      <c r="Y9" s="2"/>
      <c r="Z9" s="2" t="e">
        <f t="shared" ref="Z9" si="37">Y9/$L9*100</f>
        <v>#DIV/0!</v>
      </c>
      <c r="AA9" s="2"/>
      <c r="AB9" s="2" t="e">
        <f t="shared" ref="AB9" si="38">AA9/$L9*100</f>
        <v>#DIV/0!</v>
      </c>
      <c r="AC9" s="2"/>
      <c r="AD9" s="2" t="e">
        <f t="shared" ref="AD9" si="39">AC9/$L9*100</f>
        <v>#DIV/0!</v>
      </c>
      <c r="AE9" s="2"/>
      <c r="AF9" s="2" t="e">
        <f>AE9/L9*100</f>
        <v>#DIV/0!</v>
      </c>
      <c r="AG9" s="2" t="e">
        <f>SQRT((M9^2+O9^2+Q9^2+S9^2+U9^2+W9^4+Y9^2+AE9^2)/(L9^2))*100</f>
        <v>#DIV/0!</v>
      </c>
    </row>
    <row r="10" spans="1:33" x14ac:dyDescent="0.25">
      <c r="A10" s="3">
        <v>600</v>
      </c>
      <c r="B10" s="5">
        <v>9.52</v>
      </c>
      <c r="C10" s="20">
        <f t="shared" si="0"/>
        <v>5712</v>
      </c>
      <c r="D10" s="23">
        <f t="shared" si="1"/>
        <v>5712</v>
      </c>
      <c r="E10" s="23">
        <v>7760</v>
      </c>
      <c r="F10" s="23">
        <f t="shared" si="2"/>
        <v>2048</v>
      </c>
      <c r="G10" s="5">
        <v>12.01</v>
      </c>
      <c r="H10" s="2">
        <f t="shared" si="3"/>
        <v>73.608247422680421</v>
      </c>
      <c r="I10" s="5">
        <v>0.77</v>
      </c>
      <c r="J10" s="20"/>
      <c r="K10" s="20"/>
      <c r="L10" s="2">
        <v>11.5</v>
      </c>
      <c r="M10" s="2">
        <v>0.1</v>
      </c>
      <c r="N10" s="2">
        <f t="shared" si="4"/>
        <v>0.86956521739130432</v>
      </c>
      <c r="O10" s="2">
        <v>0.06</v>
      </c>
      <c r="P10" s="2">
        <f t="shared" si="4"/>
        <v>0.52173913043478259</v>
      </c>
      <c r="Q10" s="2">
        <v>0.06</v>
      </c>
      <c r="R10" s="2">
        <f t="shared" ref="R10" si="40">Q10/$L10*100</f>
        <v>0.52173913043478259</v>
      </c>
      <c r="S10" s="2">
        <v>2.8</v>
      </c>
      <c r="T10" s="2">
        <f t="shared" ref="T10" si="41">S10/$L10*100</f>
        <v>24.34782608695652</v>
      </c>
      <c r="U10" s="2">
        <v>0.03</v>
      </c>
      <c r="V10" s="2">
        <f t="shared" ref="V10" si="42">U10/$L10*100</f>
        <v>0.2608695652173913</v>
      </c>
      <c r="W10" s="2">
        <v>1.53</v>
      </c>
      <c r="X10" s="2">
        <f t="shared" ref="X10" si="43">W10/$L10*100</f>
        <v>13.304347826086957</v>
      </c>
      <c r="Y10" s="2">
        <v>0.03</v>
      </c>
      <c r="Z10" s="2">
        <f t="shared" ref="Z10" si="44">Y10/$L10*100</f>
        <v>0.2608695652173913</v>
      </c>
      <c r="AA10" s="2">
        <v>0.94</v>
      </c>
      <c r="AB10" s="2">
        <f t="shared" ref="AB10" si="45">AA10/$L10*100</f>
        <v>8.1739130434782599</v>
      </c>
      <c r="AC10" s="2">
        <v>0.83</v>
      </c>
      <c r="AD10" s="2">
        <f t="shared" ref="AD10" si="46">AC10/$L10*100</f>
        <v>7.2173913043478253</v>
      </c>
      <c r="AE10" s="2">
        <v>0.63</v>
      </c>
      <c r="AF10" s="2">
        <f>AE10/L10*100</f>
        <v>5.4782608695652169</v>
      </c>
      <c r="AG10" s="2">
        <f>SQRT((M10^2+O10^2+Q10^2+S10^2+U10^2+W10^4+Y10^2+AE10^2)/(L10^2))*100</f>
        <v>32.227584856903022</v>
      </c>
    </row>
    <row r="11" spans="1:33" x14ac:dyDescent="0.25">
      <c r="A11" s="3"/>
      <c r="B11" s="5"/>
      <c r="C11" s="20"/>
      <c r="D11" s="23"/>
      <c r="E11" s="23"/>
      <c r="F11" s="23"/>
      <c r="G11" s="5"/>
      <c r="H11" s="2"/>
      <c r="I11" s="5"/>
      <c r="J11" s="20"/>
      <c r="K11" s="2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3"/>
      <c r="B12" s="5"/>
      <c r="C12" s="20"/>
      <c r="D12" s="23"/>
      <c r="E12" s="23"/>
      <c r="F12" s="23"/>
      <c r="G12" s="5"/>
      <c r="H12" s="2"/>
      <c r="I12" s="5"/>
      <c r="J12" s="20"/>
      <c r="K12" s="2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s="1" customFormat="1" x14ac:dyDescent="0.25">
      <c r="A13" s="3"/>
      <c r="B13" s="5"/>
      <c r="C13" s="20"/>
      <c r="D13" s="23"/>
      <c r="E13" s="23"/>
      <c r="F13" s="23"/>
      <c r="G13" s="5"/>
      <c r="H13" s="2"/>
      <c r="I13" s="5"/>
      <c r="J13" s="20"/>
      <c r="K13" s="2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3"/>
      <c r="B14" s="5"/>
      <c r="C14" s="20"/>
      <c r="D14" s="23"/>
      <c r="E14" s="23"/>
      <c r="F14" s="23"/>
      <c r="G14" s="5"/>
      <c r="H14" s="2"/>
      <c r="I14" s="5"/>
      <c r="J14" s="20"/>
      <c r="K14" s="2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s="1" customFormat="1" x14ac:dyDescent="0.25">
      <c r="A15" s="3"/>
      <c r="B15" s="5"/>
      <c r="C15" s="20"/>
      <c r="D15" s="23"/>
      <c r="E15" s="23"/>
      <c r="F15" s="23"/>
      <c r="G15" s="5"/>
      <c r="H15" s="2"/>
      <c r="I15" s="5"/>
      <c r="J15" s="20"/>
      <c r="K15" s="2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s="1" customFormat="1" x14ac:dyDescent="0.25">
      <c r="A16" s="3"/>
      <c r="B16" s="5"/>
      <c r="C16" s="20"/>
      <c r="D16" s="23"/>
      <c r="E16" s="23"/>
      <c r="F16" s="23"/>
      <c r="G16" s="5"/>
      <c r="H16" s="2"/>
      <c r="I16" s="5"/>
      <c r="J16" s="20"/>
      <c r="K16" s="2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9"/>
      <c r="Z16" s="2"/>
      <c r="AA16" s="29"/>
      <c r="AB16" s="29"/>
      <c r="AC16" s="29"/>
      <c r="AD16" s="29"/>
      <c r="AE16" s="30"/>
      <c r="AF16" s="2"/>
      <c r="AG16" s="2"/>
    </row>
    <row r="17" spans="1:33" s="1" customFormat="1" x14ac:dyDescent="0.25">
      <c r="A17" s="3"/>
      <c r="B17" s="5"/>
      <c r="C17" s="20"/>
      <c r="D17" s="23"/>
      <c r="E17" s="23"/>
      <c r="F17" s="23"/>
      <c r="G17" s="5"/>
      <c r="H17" s="2"/>
      <c r="I17" s="5"/>
      <c r="J17" s="20"/>
      <c r="K17" s="2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" customFormat="1" x14ac:dyDescent="0.25">
      <c r="A18" s="3"/>
      <c r="B18" s="5"/>
      <c r="C18" s="20"/>
      <c r="D18" s="23"/>
      <c r="E18" s="23"/>
      <c r="F18" s="23"/>
      <c r="G18" s="5"/>
      <c r="H18" s="2"/>
      <c r="I18" s="5"/>
      <c r="J18" s="20"/>
      <c r="K18" s="2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s="1" customFormat="1" x14ac:dyDescent="0.25">
      <c r="A19" s="3"/>
      <c r="B19" s="5"/>
      <c r="C19" s="20"/>
      <c r="D19" s="23"/>
      <c r="E19" s="23"/>
      <c r="F19" s="23"/>
      <c r="G19" s="5"/>
      <c r="H19" s="2"/>
      <c r="I19" s="5"/>
      <c r="J19" s="20"/>
      <c r="K19" s="2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1" customFormat="1" x14ac:dyDescent="0.25">
      <c r="A20" s="3"/>
      <c r="B20" s="5"/>
      <c r="C20" s="20"/>
      <c r="D20" s="23"/>
      <c r="E20" s="23"/>
      <c r="F20" s="23"/>
      <c r="G20" s="5"/>
      <c r="H20" s="2"/>
      <c r="I20" s="5"/>
      <c r="J20" s="20"/>
      <c r="K20" s="2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s="1" customFormat="1" x14ac:dyDescent="0.25">
      <c r="A21" s="3"/>
      <c r="B21" s="5"/>
      <c r="C21" s="20"/>
      <c r="D21" s="23"/>
      <c r="E21" s="23"/>
      <c r="F21" s="23"/>
      <c r="G21" s="5"/>
      <c r="H21" s="2"/>
      <c r="I21" s="5"/>
      <c r="J21" s="20"/>
      <c r="K21" s="2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s="1" customFormat="1" x14ac:dyDescent="0.25">
      <c r="A22" s="3"/>
      <c r="B22" s="5"/>
      <c r="C22" s="21"/>
      <c r="D22" s="23"/>
      <c r="E22" s="23"/>
      <c r="F22" s="23"/>
      <c r="G22" s="5"/>
      <c r="H22" s="2"/>
      <c r="I22" s="5"/>
      <c r="J22" s="20"/>
      <c r="K22" s="2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s="1" customFormat="1" x14ac:dyDescent="0.25">
      <c r="A23" s="7"/>
      <c r="B23" s="8"/>
      <c r="C23" s="22"/>
      <c r="D23" s="24"/>
      <c r="E23" s="24"/>
      <c r="F23" s="24"/>
      <c r="G23" s="8"/>
      <c r="H23" s="9"/>
      <c r="I23" s="8"/>
      <c r="J23" s="22"/>
      <c r="K23" s="22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s="13" customFormat="1" x14ac:dyDescent="0.25">
      <c r="A24" s="10"/>
      <c r="B24" s="11"/>
      <c r="C24" s="11"/>
      <c r="D24" s="10"/>
      <c r="E24" s="10"/>
      <c r="F24" s="11"/>
      <c r="G24" s="11"/>
      <c r="H24" s="12"/>
      <c r="I24" s="11"/>
      <c r="J24" s="11"/>
      <c r="AF24" s="12"/>
      <c r="AG24" s="14"/>
    </row>
    <row r="25" spans="1:33" x14ac:dyDescent="0.25">
      <c r="A25" s="43" t="s">
        <v>31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spans="1:33" ht="18" x14ac:dyDescent="0.35">
      <c r="A26" s="36" t="s">
        <v>0</v>
      </c>
      <c r="B26" s="36" t="s">
        <v>1</v>
      </c>
      <c r="C26" s="36" t="s">
        <v>3</v>
      </c>
      <c r="D26" s="36" t="s">
        <v>2</v>
      </c>
      <c r="E26" s="36" t="s">
        <v>4</v>
      </c>
      <c r="F26" s="36" t="s">
        <v>5</v>
      </c>
      <c r="G26" s="36" t="s">
        <v>6</v>
      </c>
      <c r="H26" s="36" t="s">
        <v>7</v>
      </c>
      <c r="I26" s="36" t="s">
        <v>13</v>
      </c>
      <c r="J26" s="37" t="s">
        <v>15</v>
      </c>
      <c r="K26" s="37" t="s">
        <v>16</v>
      </c>
      <c r="L26" s="37" t="s">
        <v>18</v>
      </c>
      <c r="M26" s="40" t="s">
        <v>24</v>
      </c>
      <c r="N26" s="41"/>
      <c r="O26" s="40" t="s">
        <v>19</v>
      </c>
      <c r="P26" s="41"/>
      <c r="Q26" s="40" t="s">
        <v>25</v>
      </c>
      <c r="R26" s="41"/>
      <c r="S26" s="40" t="s">
        <v>20</v>
      </c>
      <c r="T26" s="41"/>
      <c r="U26" s="40" t="s">
        <v>26</v>
      </c>
      <c r="V26" s="41"/>
      <c r="W26" s="40" t="s">
        <v>21</v>
      </c>
      <c r="X26" s="41"/>
      <c r="Y26" s="40" t="s">
        <v>22</v>
      </c>
      <c r="Z26" s="41"/>
      <c r="AA26" s="40" t="s">
        <v>28</v>
      </c>
      <c r="AB26" s="41"/>
      <c r="AC26" s="40" t="s">
        <v>29</v>
      </c>
      <c r="AD26" s="41"/>
      <c r="AE26" s="40">
        <v>17</v>
      </c>
      <c r="AF26" s="41"/>
      <c r="AG26" s="37" t="s">
        <v>23</v>
      </c>
    </row>
    <row r="27" spans="1:33" x14ac:dyDescent="0.25">
      <c r="A27" s="36" t="s">
        <v>8</v>
      </c>
      <c r="B27" s="36" t="s">
        <v>9</v>
      </c>
      <c r="C27" s="36" t="s">
        <v>10</v>
      </c>
      <c r="D27" s="36" t="s">
        <v>10</v>
      </c>
      <c r="E27" s="36" t="s">
        <v>10</v>
      </c>
      <c r="F27" s="36" t="s">
        <v>10</v>
      </c>
      <c r="G27" s="36" t="s">
        <v>8</v>
      </c>
      <c r="H27" s="36" t="s">
        <v>11</v>
      </c>
      <c r="I27" s="38" t="s">
        <v>12</v>
      </c>
      <c r="J27" s="37" t="s">
        <v>14</v>
      </c>
      <c r="K27" s="37" t="s">
        <v>17</v>
      </c>
      <c r="L27" s="37" t="s">
        <v>8</v>
      </c>
      <c r="M27" s="37" t="s">
        <v>8</v>
      </c>
      <c r="N27" s="37" t="s">
        <v>11</v>
      </c>
      <c r="O27" s="37" t="s">
        <v>8</v>
      </c>
      <c r="P27" s="37" t="s">
        <v>11</v>
      </c>
      <c r="Q27" s="37" t="s">
        <v>8</v>
      </c>
      <c r="R27" s="37" t="s">
        <v>11</v>
      </c>
      <c r="S27" s="39" t="s">
        <v>8</v>
      </c>
      <c r="T27" s="37" t="s">
        <v>11</v>
      </c>
      <c r="U27" s="37" t="s">
        <v>8</v>
      </c>
      <c r="V27" s="37" t="s">
        <v>11</v>
      </c>
      <c r="W27" s="39" t="s">
        <v>8</v>
      </c>
      <c r="X27" s="37" t="s">
        <v>11</v>
      </c>
      <c r="Y27" s="37" t="s">
        <v>8</v>
      </c>
      <c r="Z27" s="37" t="s">
        <v>11</v>
      </c>
      <c r="AA27" s="37" t="s">
        <v>8</v>
      </c>
      <c r="AB27" s="37" t="s">
        <v>11</v>
      </c>
      <c r="AC27" s="37" t="s">
        <v>8</v>
      </c>
      <c r="AD27" s="37" t="s">
        <v>11</v>
      </c>
      <c r="AE27" s="39" t="s">
        <v>8</v>
      </c>
      <c r="AF27" s="37" t="s">
        <v>11</v>
      </c>
      <c r="AG27" s="39" t="s">
        <v>11</v>
      </c>
    </row>
    <row r="28" spans="1:33" s="1" customFormat="1" x14ac:dyDescent="0.25">
      <c r="A28" s="3"/>
      <c r="B28" s="17"/>
      <c r="C28" s="25">
        <f>A28*B28</f>
        <v>0</v>
      </c>
      <c r="D28" s="26">
        <f>C28</f>
        <v>0</v>
      </c>
      <c r="E28" s="26"/>
      <c r="F28" s="26">
        <f>E28-D28</f>
        <v>0</v>
      </c>
      <c r="G28" s="17"/>
      <c r="H28" s="32" t="e">
        <f>D28/E28*100</f>
        <v>#DIV/0!</v>
      </c>
      <c r="I28" s="17"/>
      <c r="J28" s="28"/>
      <c r="K28" s="28"/>
      <c r="L28" s="31"/>
      <c r="M28" s="31"/>
      <c r="N28" s="2" t="e">
        <f>M28/$L28*100</f>
        <v>#DIV/0!</v>
      </c>
      <c r="O28" s="31"/>
      <c r="P28" s="2" t="e">
        <f>O28/$L28*100</f>
        <v>#DIV/0!</v>
      </c>
      <c r="Q28" s="31"/>
      <c r="R28" s="2" t="e">
        <f>Q28/$L28*100</f>
        <v>#DIV/0!</v>
      </c>
      <c r="S28" s="32"/>
      <c r="T28" s="2" t="e">
        <f>S28/$L28*100</f>
        <v>#DIV/0!</v>
      </c>
      <c r="U28" s="31"/>
      <c r="V28" s="2" t="e">
        <f>U28/$L28*100</f>
        <v>#DIV/0!</v>
      </c>
      <c r="W28" s="32"/>
      <c r="X28" s="2" t="e">
        <f>W28/$L28*100</f>
        <v>#DIV/0!</v>
      </c>
      <c r="Y28" s="31"/>
      <c r="Z28" s="2" t="e">
        <f>Y28/$L28*100</f>
        <v>#DIV/0!</v>
      </c>
      <c r="AA28" s="31"/>
      <c r="AB28" s="2" t="e">
        <f>AA28/$L28*100</f>
        <v>#DIV/0!</v>
      </c>
      <c r="AC28" s="31"/>
      <c r="AD28" s="2" t="e">
        <f>AC28/$L28*100</f>
        <v>#DIV/0!</v>
      </c>
      <c r="AE28" s="32"/>
      <c r="AF28" s="2" t="e">
        <f>AE28/$L28*100</f>
        <v>#DIV/0!</v>
      </c>
      <c r="AG28" s="32"/>
    </row>
    <row r="29" spans="1:33" x14ac:dyDescent="0.25">
      <c r="A29" s="3">
        <v>60</v>
      </c>
      <c r="B29" s="5">
        <v>0.47199999999999998</v>
      </c>
      <c r="C29" s="20">
        <f t="shared" ref="C29:C48" si="47">A29*B29</f>
        <v>28.32</v>
      </c>
      <c r="D29" s="23">
        <f t="shared" ref="D29:D48" si="48">C29</f>
        <v>28.32</v>
      </c>
      <c r="E29" s="23">
        <v>700</v>
      </c>
      <c r="F29" s="23">
        <f t="shared" ref="F29:F48" si="49">E29-D29</f>
        <v>671.68</v>
      </c>
      <c r="G29" s="5">
        <v>1.43</v>
      </c>
      <c r="H29" s="2">
        <f t="shared" ref="H29:H34" si="50">D29/E29*100</f>
        <v>4.0457142857142863</v>
      </c>
      <c r="I29" s="5">
        <v>0.7</v>
      </c>
      <c r="J29" s="20"/>
      <c r="K29" s="20"/>
      <c r="L29" s="2"/>
      <c r="M29" s="2"/>
      <c r="N29" s="2" t="e">
        <f t="shared" ref="N29" si="51">M29/$L29*100</f>
        <v>#DIV/0!</v>
      </c>
      <c r="O29" s="2"/>
      <c r="P29" s="2" t="e">
        <f t="shared" ref="P29" si="52">O29/$L29*100</f>
        <v>#DIV/0!</v>
      </c>
      <c r="Q29" s="2"/>
      <c r="R29" s="2" t="e">
        <f t="shared" ref="R29" si="53">Q29/$L29*100</f>
        <v>#DIV/0!</v>
      </c>
      <c r="S29" s="2"/>
      <c r="T29" s="2" t="e">
        <f t="shared" ref="T29" si="54">S29/$L29*100</f>
        <v>#DIV/0!</v>
      </c>
      <c r="U29" s="2"/>
      <c r="V29" s="2" t="e">
        <f t="shared" ref="V29" si="55">U29/$L29*100</f>
        <v>#DIV/0!</v>
      </c>
      <c r="W29" s="2"/>
      <c r="X29" s="2" t="e">
        <f t="shared" ref="X29" si="56">W29/$L29*100</f>
        <v>#DIV/0!</v>
      </c>
      <c r="Y29" s="2"/>
      <c r="Z29" s="2" t="e">
        <f t="shared" ref="Z29" si="57">Y29/$L29*100</f>
        <v>#DIV/0!</v>
      </c>
      <c r="AA29" s="2"/>
      <c r="AB29" s="2" t="e">
        <f t="shared" ref="AB29" si="58">AA29/$L29*100</f>
        <v>#DIV/0!</v>
      </c>
      <c r="AC29" s="2"/>
      <c r="AD29" s="2" t="e">
        <f t="shared" ref="AD29" si="59">AC29/$L29*100</f>
        <v>#DIV/0!</v>
      </c>
      <c r="AE29" s="2"/>
      <c r="AF29" s="2" t="e">
        <f t="shared" ref="AF29" si="60">AE29/$L29*100</f>
        <v>#DIV/0!</v>
      </c>
      <c r="AG29" s="2"/>
    </row>
    <row r="30" spans="1:33" x14ac:dyDescent="0.25">
      <c r="A30" s="3">
        <v>120</v>
      </c>
      <c r="B30" s="5">
        <v>0.94899999999999995</v>
      </c>
      <c r="C30" s="20">
        <f t="shared" si="47"/>
        <v>113.88</v>
      </c>
      <c r="D30" s="23">
        <f t="shared" si="48"/>
        <v>113.88</v>
      </c>
      <c r="E30" s="23">
        <v>870</v>
      </c>
      <c r="F30" s="23">
        <f t="shared" si="49"/>
        <v>756.12</v>
      </c>
      <c r="G30" s="5">
        <v>1.73</v>
      </c>
      <c r="H30" s="2">
        <f>D30/E30*100</f>
        <v>13.089655172413792</v>
      </c>
      <c r="I30" s="5">
        <v>0.73</v>
      </c>
      <c r="J30" s="20"/>
      <c r="K30" s="20"/>
      <c r="L30" s="2"/>
      <c r="M30" s="2"/>
      <c r="N30" s="2" t="e">
        <f t="shared" ref="N30" si="61">M30/$L30*100</f>
        <v>#DIV/0!</v>
      </c>
      <c r="O30" s="2"/>
      <c r="P30" s="2" t="e">
        <f t="shared" ref="P30" si="62">O30/$L30*100</f>
        <v>#DIV/0!</v>
      </c>
      <c r="Q30" s="2"/>
      <c r="R30" s="2" t="e">
        <f t="shared" ref="R30" si="63">Q30/$L30*100</f>
        <v>#DIV/0!</v>
      </c>
      <c r="S30" s="2"/>
      <c r="T30" s="2" t="e">
        <f t="shared" ref="T30" si="64">S30/$L30*100</f>
        <v>#DIV/0!</v>
      </c>
      <c r="U30" s="2"/>
      <c r="V30" s="2" t="e">
        <f t="shared" ref="V30" si="65">U30/$L30*100</f>
        <v>#DIV/0!</v>
      </c>
      <c r="W30" s="2"/>
      <c r="X30" s="2" t="e">
        <f t="shared" ref="X30" si="66">W30/$L30*100</f>
        <v>#DIV/0!</v>
      </c>
      <c r="Y30" s="2"/>
      <c r="Z30" s="2" t="e">
        <f t="shared" ref="Z30" si="67">Y30/$L30*100</f>
        <v>#DIV/0!</v>
      </c>
      <c r="AA30" s="2"/>
      <c r="AB30" s="2" t="e">
        <f t="shared" ref="AB30" si="68">AA30/$L30*100</f>
        <v>#DIV/0!</v>
      </c>
      <c r="AC30" s="2"/>
      <c r="AD30" s="2" t="e">
        <f t="shared" ref="AD30" si="69">AC30/$L30*100</f>
        <v>#DIV/0!</v>
      </c>
      <c r="AE30" s="2"/>
      <c r="AF30" s="2" t="e">
        <f t="shared" ref="AF30" si="70">AE30/$L30*100</f>
        <v>#DIV/0!</v>
      </c>
      <c r="AG30" s="2"/>
    </row>
    <row r="31" spans="1:33" x14ac:dyDescent="0.25">
      <c r="A31" s="3">
        <v>240</v>
      </c>
      <c r="B31" s="5">
        <v>1.964</v>
      </c>
      <c r="C31" s="20">
        <f t="shared" si="47"/>
        <v>471.36</v>
      </c>
      <c r="D31" s="23">
        <f t="shared" si="48"/>
        <v>471.36</v>
      </c>
      <c r="E31" s="23">
        <v>1340</v>
      </c>
      <c r="F31" s="23">
        <f t="shared" si="49"/>
        <v>868.64</v>
      </c>
      <c r="G31" s="5">
        <v>2.44</v>
      </c>
      <c r="H31" s="2">
        <f t="shared" ref="H31:H34" si="71">D31/E31*100</f>
        <v>35.176119402985073</v>
      </c>
      <c r="I31" s="5">
        <v>0.8</v>
      </c>
      <c r="J31" s="20"/>
      <c r="K31" s="20"/>
      <c r="L31" s="2"/>
      <c r="M31" s="2"/>
      <c r="N31" s="2" t="e">
        <f t="shared" ref="N31" si="72">M31/$L31*100</f>
        <v>#DIV/0!</v>
      </c>
      <c r="O31" s="2"/>
      <c r="P31" s="2" t="e">
        <f t="shared" ref="P31" si="73">O31/$L31*100</f>
        <v>#DIV/0!</v>
      </c>
      <c r="Q31" s="2"/>
      <c r="R31" s="2" t="e">
        <f t="shared" ref="R31" si="74">Q31/$L31*100</f>
        <v>#DIV/0!</v>
      </c>
      <c r="S31" s="2"/>
      <c r="T31" s="2" t="e">
        <f t="shared" ref="T31" si="75">S31/$L31*100</f>
        <v>#DIV/0!</v>
      </c>
      <c r="U31" s="2"/>
      <c r="V31" s="2" t="e">
        <f t="shared" ref="V31" si="76">U31/$L31*100</f>
        <v>#DIV/0!</v>
      </c>
      <c r="W31" s="2"/>
      <c r="X31" s="2" t="e">
        <f t="shared" ref="X31" si="77">W31/$L31*100</f>
        <v>#DIV/0!</v>
      </c>
      <c r="Y31" s="2"/>
      <c r="Z31" s="2" t="e">
        <f t="shared" ref="Z31" si="78">Y31/$L31*100</f>
        <v>#DIV/0!</v>
      </c>
      <c r="AA31" s="2"/>
      <c r="AB31" s="2" t="e">
        <f t="shared" ref="AB31" si="79">AA31/$L31*100</f>
        <v>#DIV/0!</v>
      </c>
      <c r="AC31" s="2"/>
      <c r="AD31" s="2" t="e">
        <f t="shared" ref="AD31" si="80">AC31/$L31*100</f>
        <v>#DIV/0!</v>
      </c>
      <c r="AE31" s="2"/>
      <c r="AF31" s="2" t="e">
        <f t="shared" ref="AF31" si="81">AE31/$L31*100</f>
        <v>#DIV/0!</v>
      </c>
      <c r="AG31" s="2"/>
    </row>
    <row r="32" spans="1:33" x14ac:dyDescent="0.25">
      <c r="A32" s="3">
        <v>360</v>
      </c>
      <c r="B32" s="5">
        <v>2.9159999999999999</v>
      </c>
      <c r="C32" s="20">
        <f t="shared" si="47"/>
        <v>1049.76</v>
      </c>
      <c r="D32" s="23">
        <f t="shared" si="48"/>
        <v>1049.76</v>
      </c>
      <c r="E32" s="23">
        <v>2190</v>
      </c>
      <c r="F32" s="23">
        <f t="shared" si="49"/>
        <v>1140.24</v>
      </c>
      <c r="G32" s="5">
        <v>3.64</v>
      </c>
      <c r="H32" s="2">
        <f t="shared" si="71"/>
        <v>47.934246575342463</v>
      </c>
      <c r="I32" s="5">
        <v>0.88</v>
      </c>
      <c r="J32" s="20"/>
      <c r="K32" s="20"/>
      <c r="L32" s="2"/>
      <c r="M32" s="2"/>
      <c r="N32" s="2" t="e">
        <f t="shared" ref="N32" si="82">M32/$L32*100</f>
        <v>#DIV/0!</v>
      </c>
      <c r="O32" s="2"/>
      <c r="P32" s="2" t="e">
        <f t="shared" ref="P32" si="83">O32/$L32*100</f>
        <v>#DIV/0!</v>
      </c>
      <c r="Q32" s="2"/>
      <c r="R32" s="2" t="e">
        <f t="shared" ref="R32" si="84">Q32/$L32*100</f>
        <v>#DIV/0!</v>
      </c>
      <c r="S32" s="2"/>
      <c r="T32" s="2" t="e">
        <f t="shared" ref="T32" si="85">S32/$L32*100</f>
        <v>#DIV/0!</v>
      </c>
      <c r="U32" s="2"/>
      <c r="V32" s="2" t="e">
        <f t="shared" ref="V32" si="86">U32/$L32*100</f>
        <v>#DIV/0!</v>
      </c>
      <c r="W32" s="2"/>
      <c r="X32" s="2" t="e">
        <f t="shared" ref="X32" si="87">W32/$L32*100</f>
        <v>#DIV/0!</v>
      </c>
      <c r="Y32" s="2"/>
      <c r="Z32" s="2" t="e">
        <f t="shared" ref="Z32" si="88">Y32/$L32*100</f>
        <v>#DIV/0!</v>
      </c>
      <c r="AA32" s="2"/>
      <c r="AB32" s="2" t="e">
        <f t="shared" ref="AB32" si="89">AA32/$L32*100</f>
        <v>#DIV/0!</v>
      </c>
      <c r="AC32" s="2"/>
      <c r="AD32" s="2" t="e">
        <f t="shared" ref="AD32" si="90">AC32/$L32*100</f>
        <v>#DIV/0!</v>
      </c>
      <c r="AE32" s="2"/>
      <c r="AF32" s="2" t="e">
        <f t="shared" ref="AF32" si="91">AE32/$L32*100</f>
        <v>#DIV/0!</v>
      </c>
      <c r="AG32" s="2"/>
    </row>
    <row r="33" spans="1:33" x14ac:dyDescent="0.25">
      <c r="A33" s="3">
        <v>480</v>
      </c>
      <c r="B33" s="5">
        <v>3.8</v>
      </c>
      <c r="C33" s="20">
        <f t="shared" si="47"/>
        <v>1824</v>
      </c>
      <c r="D33" s="23">
        <f t="shared" si="48"/>
        <v>1824</v>
      </c>
      <c r="E33" s="23">
        <v>3350</v>
      </c>
      <c r="F33" s="23">
        <f t="shared" si="49"/>
        <v>1526</v>
      </c>
      <c r="G33" s="5">
        <v>5.35</v>
      </c>
      <c r="H33" s="2">
        <f t="shared" si="71"/>
        <v>54.447761194029852</v>
      </c>
      <c r="I33" s="5">
        <v>0.91500000000000004</v>
      </c>
      <c r="J33" s="20"/>
      <c r="K33" s="20"/>
      <c r="L33" s="2"/>
      <c r="M33" s="2"/>
      <c r="N33" s="2" t="e">
        <f t="shared" ref="N33" si="92">M33/$L33*100</f>
        <v>#DIV/0!</v>
      </c>
      <c r="O33" s="2"/>
      <c r="P33" s="2" t="e">
        <f t="shared" ref="P33" si="93">O33/$L33*100</f>
        <v>#DIV/0!</v>
      </c>
      <c r="Q33" s="2"/>
      <c r="R33" s="2" t="e">
        <f t="shared" ref="R33" si="94">Q33/$L33*100</f>
        <v>#DIV/0!</v>
      </c>
      <c r="S33" s="2"/>
      <c r="T33" s="2" t="e">
        <f t="shared" ref="T33" si="95">S33/$L33*100</f>
        <v>#DIV/0!</v>
      </c>
      <c r="U33" s="2"/>
      <c r="V33" s="2" t="e">
        <f t="shared" ref="V33" si="96">U33/$L33*100</f>
        <v>#DIV/0!</v>
      </c>
      <c r="W33" s="2"/>
      <c r="X33" s="2" t="e">
        <f t="shared" ref="X33" si="97">W33/$L33*100</f>
        <v>#DIV/0!</v>
      </c>
      <c r="Y33" s="2"/>
      <c r="Z33" s="2" t="e">
        <f t="shared" ref="Z33" si="98">Y33/$L33*100</f>
        <v>#DIV/0!</v>
      </c>
      <c r="AA33" s="2"/>
      <c r="AB33" s="2" t="e">
        <f t="shared" ref="AB33" si="99">AA33/$L33*100</f>
        <v>#DIV/0!</v>
      </c>
      <c r="AC33" s="2"/>
      <c r="AD33" s="2" t="e">
        <f t="shared" ref="AD33" si="100">AC33/$L33*100</f>
        <v>#DIV/0!</v>
      </c>
      <c r="AE33" s="2"/>
      <c r="AF33" s="2" t="e">
        <f t="shared" ref="AF33" si="101">AE33/$L33*100</f>
        <v>#DIV/0!</v>
      </c>
      <c r="AG33" s="2"/>
    </row>
    <row r="34" spans="1:33" x14ac:dyDescent="0.25">
      <c r="A34" s="3">
        <v>600</v>
      </c>
      <c r="B34" s="5">
        <v>4.72</v>
      </c>
      <c r="C34" s="20">
        <f t="shared" si="47"/>
        <v>2832</v>
      </c>
      <c r="D34" s="23">
        <f t="shared" si="48"/>
        <v>2832</v>
      </c>
      <c r="E34" s="23">
        <v>4820</v>
      </c>
      <c r="F34" s="23">
        <f t="shared" si="49"/>
        <v>1988</v>
      </c>
      <c r="G34" s="5">
        <v>7.58</v>
      </c>
      <c r="H34" s="2">
        <f t="shared" si="71"/>
        <v>58.755186721991706</v>
      </c>
      <c r="I34" s="5">
        <v>0.93400000000000005</v>
      </c>
      <c r="J34" s="20"/>
      <c r="K34" s="20"/>
      <c r="L34" s="2">
        <v>7.2</v>
      </c>
      <c r="M34" s="2">
        <v>0.11</v>
      </c>
      <c r="N34" s="2">
        <f t="shared" ref="N34" si="102">M34/$L34*100</f>
        <v>1.5277777777777777</v>
      </c>
      <c r="O34" s="2">
        <v>7.0000000000000007E-2</v>
      </c>
      <c r="P34" s="2">
        <f t="shared" ref="P34" si="103">O34/$L34*100</f>
        <v>0.97222222222222221</v>
      </c>
      <c r="Q34" s="2">
        <v>7.0000000000000007E-2</v>
      </c>
      <c r="R34" s="2">
        <f t="shared" ref="R34" si="104">Q34/$L34*100</f>
        <v>0.97222222222222221</v>
      </c>
      <c r="S34" s="2">
        <v>1.95</v>
      </c>
      <c r="T34" s="2">
        <f t="shared" ref="T34" si="105">S34/$L34*100</f>
        <v>27.083333333333332</v>
      </c>
      <c r="U34" s="2">
        <v>0.03</v>
      </c>
      <c r="V34" s="2">
        <f t="shared" ref="V34" si="106">U34/$L34*100</f>
        <v>0.41666666666666669</v>
      </c>
      <c r="W34" s="2">
        <v>1.07</v>
      </c>
      <c r="X34" s="2">
        <f t="shared" ref="X34" si="107">W34/$L34*100</f>
        <v>14.861111111111111</v>
      </c>
      <c r="Y34" s="2">
        <v>0.01</v>
      </c>
      <c r="Z34" s="2">
        <f t="shared" ref="Z34" si="108">Y34/$L34*100</f>
        <v>0.1388888888888889</v>
      </c>
      <c r="AA34" s="2">
        <v>0.56999999999999995</v>
      </c>
      <c r="AB34" s="2">
        <f t="shared" ref="AB34" si="109">AA34/$L34*100</f>
        <v>7.9166666666666661</v>
      </c>
      <c r="AC34" s="2">
        <v>0.53</v>
      </c>
      <c r="AD34" s="2">
        <f t="shared" ref="AD34" si="110">AC34/$L34*100</f>
        <v>7.3611111111111116</v>
      </c>
      <c r="AE34" s="2">
        <v>0.4</v>
      </c>
      <c r="AF34" s="2">
        <f t="shared" ref="AF34" si="111">AE34/$L34*100</f>
        <v>5.5555555555555562</v>
      </c>
      <c r="AG34" s="2">
        <f>SQRT((M34^2+O34^2+Q34^2+S34^2+U34^2+W34^4+Y34^2+AE34^2)/(L34^2))*100</f>
        <v>31.963146729359931</v>
      </c>
    </row>
    <row r="35" spans="1:33" x14ac:dyDescent="0.25">
      <c r="A35" s="3"/>
      <c r="B35" s="5"/>
      <c r="C35" s="20"/>
      <c r="D35" s="23"/>
      <c r="E35" s="23"/>
      <c r="F35" s="23"/>
      <c r="G35" s="5"/>
      <c r="H35" s="2"/>
      <c r="I35" s="5"/>
      <c r="J35" s="20"/>
      <c r="K35" s="2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5">
      <c r="A36" s="3"/>
      <c r="B36" s="5"/>
      <c r="C36" s="20"/>
      <c r="D36" s="23"/>
      <c r="E36" s="23"/>
      <c r="F36" s="23"/>
      <c r="G36" s="5"/>
      <c r="H36" s="2"/>
      <c r="I36" s="5"/>
      <c r="J36" s="20"/>
      <c r="K36" s="2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5">
      <c r="A37" s="3"/>
      <c r="B37" s="5"/>
      <c r="C37" s="20"/>
      <c r="D37" s="23"/>
      <c r="E37" s="23"/>
      <c r="F37" s="23"/>
      <c r="G37" s="5"/>
      <c r="H37" s="2"/>
      <c r="I37" s="5"/>
      <c r="J37" s="20"/>
      <c r="K37" s="2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s="19" customFormat="1" x14ac:dyDescent="0.25">
      <c r="A38" s="15"/>
      <c r="B38" s="6"/>
      <c r="C38" s="21"/>
      <c r="D38" s="27"/>
      <c r="E38" s="27"/>
      <c r="F38" s="27"/>
      <c r="G38" s="6"/>
      <c r="H38" s="16"/>
      <c r="I38" s="6"/>
      <c r="J38" s="21"/>
      <c r="K38" s="21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x14ac:dyDescent="0.25">
      <c r="A39" s="15"/>
      <c r="B39" s="5"/>
      <c r="C39" s="21"/>
      <c r="D39" s="27"/>
      <c r="E39" s="23"/>
      <c r="F39" s="27"/>
      <c r="G39" s="5"/>
      <c r="H39" s="16"/>
      <c r="I39" s="5"/>
      <c r="J39" s="20"/>
      <c r="K39" s="2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5">
      <c r="A40" s="15"/>
      <c r="B40" s="5"/>
      <c r="C40" s="21"/>
      <c r="D40" s="27"/>
      <c r="E40" s="23"/>
      <c r="F40" s="27"/>
      <c r="G40" s="5"/>
      <c r="H40" s="16"/>
      <c r="I40" s="5"/>
      <c r="J40" s="20"/>
      <c r="K40" s="2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5">
      <c r="A41" s="15"/>
      <c r="B41" s="5"/>
      <c r="C41" s="21"/>
      <c r="D41" s="27"/>
      <c r="E41" s="23"/>
      <c r="F41" s="27"/>
      <c r="G41" s="5"/>
      <c r="H41" s="16"/>
      <c r="I41" s="5"/>
      <c r="J41" s="20"/>
      <c r="K41" s="2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5">
      <c r="A42" s="15"/>
      <c r="B42" s="5"/>
      <c r="C42" s="21"/>
      <c r="D42" s="27"/>
      <c r="E42" s="23"/>
      <c r="F42" s="27"/>
      <c r="G42" s="5"/>
      <c r="H42" s="16"/>
      <c r="I42" s="5"/>
      <c r="J42" s="20"/>
      <c r="K42" s="2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9" customFormat="1" x14ac:dyDescent="0.25">
      <c r="A43" s="15"/>
      <c r="B43" s="6"/>
      <c r="C43" s="21"/>
      <c r="D43" s="27"/>
      <c r="E43" s="27"/>
      <c r="F43" s="27"/>
      <c r="G43" s="6"/>
      <c r="H43" s="16"/>
      <c r="I43" s="6"/>
      <c r="J43" s="21"/>
      <c r="K43" s="21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x14ac:dyDescent="0.25">
      <c r="A44" s="15"/>
      <c r="B44" s="5"/>
      <c r="C44" s="21"/>
      <c r="D44" s="27"/>
      <c r="E44" s="23"/>
      <c r="F44" s="27"/>
      <c r="G44" s="5"/>
      <c r="H44" s="16"/>
      <c r="I44" s="5"/>
      <c r="J44" s="20"/>
      <c r="K44" s="2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15"/>
      <c r="B45" s="5"/>
      <c r="C45" s="21"/>
      <c r="D45" s="27"/>
      <c r="E45" s="23"/>
      <c r="F45" s="27"/>
      <c r="G45" s="5"/>
      <c r="H45" s="16"/>
      <c r="I45" s="5"/>
      <c r="J45" s="20"/>
      <c r="K45" s="2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15"/>
      <c r="B46" s="5"/>
      <c r="C46" s="21"/>
      <c r="D46" s="27"/>
      <c r="E46" s="23"/>
      <c r="F46" s="27"/>
      <c r="G46" s="5"/>
      <c r="H46" s="16"/>
      <c r="I46" s="5"/>
      <c r="J46" s="20"/>
      <c r="K46" s="2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A47" s="15"/>
      <c r="B47" s="5"/>
      <c r="C47" s="21"/>
      <c r="D47" s="27"/>
      <c r="E47" s="23"/>
      <c r="F47" s="27"/>
      <c r="G47" s="5"/>
      <c r="H47" s="16"/>
      <c r="I47" s="5"/>
      <c r="J47" s="20"/>
      <c r="K47" s="2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s="19" customFormat="1" x14ac:dyDescent="0.25">
      <c r="A48" s="15"/>
      <c r="B48" s="6"/>
      <c r="C48" s="21"/>
      <c r="D48" s="27"/>
      <c r="E48" s="27"/>
      <c r="F48" s="27"/>
      <c r="G48" s="6"/>
      <c r="H48" s="16"/>
      <c r="I48" s="6"/>
      <c r="J48" s="21"/>
      <c r="K48" s="21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50" spans="3:35" x14ac:dyDescent="0.25">
      <c r="C50" s="18"/>
    </row>
    <row r="55" spans="3:35" x14ac:dyDescent="0.25">
      <c r="AI55">
        <v>7</v>
      </c>
    </row>
  </sheetData>
  <mergeCells count="22">
    <mergeCell ref="AA2:AB2"/>
    <mergeCell ref="AC2:AD2"/>
    <mergeCell ref="A1:AG1"/>
    <mergeCell ref="A25:AG25"/>
    <mergeCell ref="M2:N2"/>
    <mergeCell ref="AE2:AF2"/>
    <mergeCell ref="Y2:Z2"/>
    <mergeCell ref="W2:X2"/>
    <mergeCell ref="U2:V2"/>
    <mergeCell ref="S2:T2"/>
    <mergeCell ref="Q2:R2"/>
    <mergeCell ref="O2:P2"/>
    <mergeCell ref="W26:X26"/>
    <mergeCell ref="Y26:Z26"/>
    <mergeCell ref="AE26:AF26"/>
    <mergeCell ref="M26:N26"/>
    <mergeCell ref="O26:P26"/>
    <mergeCell ref="Q26:R26"/>
    <mergeCell ref="S26:T26"/>
    <mergeCell ref="U26:V26"/>
    <mergeCell ref="AA26:AB26"/>
    <mergeCell ref="AC26:AD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Cindie Odette Colletta</dc:creator>
  <cp:lastModifiedBy>Yves Thurel</cp:lastModifiedBy>
  <dcterms:created xsi:type="dcterms:W3CDTF">2014-02-24T13:57:00Z</dcterms:created>
  <dcterms:modified xsi:type="dcterms:W3CDTF">2017-03-15T08:03:17Z</dcterms:modified>
</cp:coreProperties>
</file>