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29" i="1"/>
  <c r="D30" i="1"/>
  <c r="D31" i="1"/>
  <c r="D32" i="1"/>
  <c r="D33" i="1"/>
  <c r="D34" i="1"/>
  <c r="D35" i="1"/>
  <c r="D36" i="1"/>
  <c r="D37" i="1"/>
  <c r="D38" i="1"/>
  <c r="D39" i="1"/>
  <c r="H30" i="1"/>
  <c r="H28" i="1"/>
  <c r="AC28" i="1"/>
  <c r="AC29" i="1"/>
  <c r="AB28" i="1"/>
  <c r="Z28" i="1"/>
  <c r="X28" i="1"/>
  <c r="V28" i="1"/>
  <c r="T28" i="1"/>
  <c r="R28" i="1"/>
  <c r="P28" i="1"/>
  <c r="N28" i="1"/>
  <c r="F28" i="1"/>
  <c r="C28" i="1"/>
  <c r="Z38" i="1"/>
  <c r="N39" i="1"/>
  <c r="P39" i="1"/>
  <c r="R39" i="1"/>
  <c r="T39" i="1"/>
  <c r="V39" i="1"/>
  <c r="X39" i="1"/>
  <c r="Z39" i="1"/>
  <c r="AB39" i="1"/>
  <c r="AC39" i="1"/>
  <c r="N40" i="1"/>
  <c r="P40" i="1"/>
  <c r="R40" i="1"/>
  <c r="T40" i="1"/>
  <c r="V40" i="1"/>
  <c r="X40" i="1"/>
  <c r="Z40" i="1"/>
  <c r="AB40" i="1"/>
  <c r="AC40" i="1"/>
  <c r="N41" i="1"/>
  <c r="P41" i="1"/>
  <c r="R41" i="1"/>
  <c r="T41" i="1"/>
  <c r="V41" i="1"/>
  <c r="X41" i="1"/>
  <c r="Z41" i="1"/>
  <c r="AB41" i="1"/>
  <c r="AC41" i="1"/>
  <c r="N42" i="1"/>
  <c r="P42" i="1"/>
  <c r="R42" i="1"/>
  <c r="T42" i="1"/>
  <c r="V42" i="1"/>
  <c r="X42" i="1"/>
  <c r="Z42" i="1"/>
  <c r="AB42" i="1"/>
  <c r="AC42" i="1"/>
  <c r="N43" i="1"/>
  <c r="P43" i="1"/>
  <c r="R43" i="1"/>
  <c r="T43" i="1"/>
  <c r="V43" i="1"/>
  <c r="X43" i="1"/>
  <c r="Z43" i="1"/>
  <c r="AB43" i="1"/>
  <c r="AC43" i="1"/>
  <c r="N44" i="1"/>
  <c r="P44" i="1"/>
  <c r="R44" i="1"/>
  <c r="T44" i="1"/>
  <c r="V44" i="1"/>
  <c r="X44" i="1"/>
  <c r="Z44" i="1"/>
  <c r="AB44" i="1"/>
  <c r="AC44" i="1"/>
  <c r="N45" i="1"/>
  <c r="P45" i="1"/>
  <c r="R45" i="1"/>
  <c r="T45" i="1"/>
  <c r="V45" i="1"/>
  <c r="X45" i="1"/>
  <c r="Z45" i="1"/>
  <c r="AB45" i="1"/>
  <c r="AC45" i="1"/>
  <c r="N46" i="1"/>
  <c r="P46" i="1"/>
  <c r="R46" i="1"/>
  <c r="T46" i="1"/>
  <c r="V46" i="1"/>
  <c r="X46" i="1"/>
  <c r="Z46" i="1"/>
  <c r="AB46" i="1"/>
  <c r="AC46" i="1"/>
  <c r="N47" i="1"/>
  <c r="P47" i="1"/>
  <c r="R47" i="1"/>
  <c r="T47" i="1"/>
  <c r="V47" i="1"/>
  <c r="X47" i="1"/>
  <c r="Z47" i="1"/>
  <c r="AB47" i="1"/>
  <c r="AC47" i="1"/>
  <c r="N48" i="1"/>
  <c r="P48" i="1"/>
  <c r="R48" i="1"/>
  <c r="T48" i="1"/>
  <c r="V48" i="1"/>
  <c r="X48" i="1"/>
  <c r="Z48" i="1"/>
  <c r="AB48" i="1"/>
  <c r="AC48" i="1"/>
  <c r="C48" i="1"/>
  <c r="D48" i="1" s="1"/>
  <c r="F48" i="1" s="1"/>
  <c r="C47" i="1"/>
  <c r="D47" i="1" s="1"/>
  <c r="C46" i="1"/>
  <c r="D46" i="1" s="1"/>
  <c r="F46" i="1" s="1"/>
  <c r="C45" i="1"/>
  <c r="D45" i="1" s="1"/>
  <c r="F45" i="1" s="1"/>
  <c r="C44" i="1"/>
  <c r="D44" i="1" s="1"/>
  <c r="C43" i="1"/>
  <c r="D43" i="1" s="1"/>
  <c r="C42" i="1"/>
  <c r="D42" i="1" s="1"/>
  <c r="C41" i="1"/>
  <c r="D41" i="1" s="1"/>
  <c r="F41" i="1" s="1"/>
  <c r="C40" i="1"/>
  <c r="D40" i="1" s="1"/>
  <c r="F40" i="1" s="1"/>
  <c r="C39" i="1"/>
  <c r="F39" i="1" s="1"/>
  <c r="F42" i="1" l="1"/>
  <c r="H42" i="1"/>
  <c r="H41" i="1"/>
  <c r="H46" i="1"/>
  <c r="H48" i="1"/>
  <c r="H47" i="1"/>
  <c r="F47" i="1"/>
  <c r="H45" i="1"/>
  <c r="H44" i="1"/>
  <c r="F44" i="1"/>
  <c r="F43" i="1"/>
  <c r="H43" i="1"/>
  <c r="H40" i="1"/>
  <c r="H39" i="1"/>
  <c r="AC23" i="1"/>
  <c r="AB23" i="1"/>
  <c r="Z23" i="1"/>
  <c r="X23" i="1"/>
  <c r="V23" i="1"/>
  <c r="T23" i="1"/>
  <c r="R23" i="1"/>
  <c r="P23" i="1"/>
  <c r="N23" i="1"/>
  <c r="C23" i="1"/>
  <c r="D23" i="1" s="1"/>
  <c r="H23" i="1" l="1"/>
  <c r="F23" i="1"/>
  <c r="AC30" i="1" l="1"/>
  <c r="AC31" i="1"/>
  <c r="AC32" i="1"/>
  <c r="AC33" i="1"/>
  <c r="AC34" i="1"/>
  <c r="AC35" i="1"/>
  <c r="AC36" i="1"/>
  <c r="AC37" i="1"/>
  <c r="AC38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4" i="1"/>
  <c r="AB29" i="1" l="1"/>
  <c r="AB30" i="1"/>
  <c r="AB31" i="1"/>
  <c r="AB32" i="1"/>
  <c r="AB33" i="1"/>
  <c r="AB34" i="1"/>
  <c r="AB35" i="1"/>
  <c r="AB36" i="1"/>
  <c r="AB37" i="1"/>
  <c r="AB38" i="1"/>
  <c r="Z29" i="1"/>
  <c r="Z30" i="1"/>
  <c r="Z31" i="1"/>
  <c r="Z32" i="1"/>
  <c r="Z33" i="1"/>
  <c r="Z34" i="1"/>
  <c r="Z35" i="1"/>
  <c r="Z36" i="1"/>
  <c r="Z37" i="1"/>
  <c r="X29" i="1"/>
  <c r="X30" i="1"/>
  <c r="X31" i="1"/>
  <c r="X32" i="1"/>
  <c r="X33" i="1"/>
  <c r="X34" i="1"/>
  <c r="X35" i="1"/>
  <c r="X36" i="1"/>
  <c r="X37" i="1"/>
  <c r="X38" i="1"/>
  <c r="V29" i="1"/>
  <c r="V30" i="1"/>
  <c r="V31" i="1"/>
  <c r="V32" i="1"/>
  <c r="V33" i="1"/>
  <c r="V34" i="1"/>
  <c r="V35" i="1"/>
  <c r="V36" i="1"/>
  <c r="V37" i="1"/>
  <c r="V38" i="1"/>
  <c r="T38" i="1"/>
  <c r="T29" i="1"/>
  <c r="T30" i="1"/>
  <c r="T31" i="1"/>
  <c r="T32" i="1"/>
  <c r="T33" i="1"/>
  <c r="T34" i="1"/>
  <c r="T35" i="1"/>
  <c r="T36" i="1"/>
  <c r="T37" i="1"/>
  <c r="R29" i="1"/>
  <c r="R30" i="1"/>
  <c r="R31" i="1"/>
  <c r="R32" i="1"/>
  <c r="R33" i="1"/>
  <c r="R34" i="1"/>
  <c r="R35" i="1"/>
  <c r="R36" i="1"/>
  <c r="R37" i="1"/>
  <c r="R38" i="1"/>
  <c r="P29" i="1"/>
  <c r="P30" i="1"/>
  <c r="P31" i="1"/>
  <c r="P32" i="1"/>
  <c r="P33" i="1"/>
  <c r="P34" i="1"/>
  <c r="P35" i="1"/>
  <c r="P36" i="1"/>
  <c r="P37" i="1"/>
  <c r="P38" i="1"/>
  <c r="N29" i="1"/>
  <c r="N30" i="1"/>
  <c r="N31" i="1"/>
  <c r="N32" i="1"/>
  <c r="N33" i="1"/>
  <c r="N34" i="1"/>
  <c r="N35" i="1"/>
  <c r="N36" i="1"/>
  <c r="N37" i="1"/>
  <c r="N38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4" i="1"/>
  <c r="T7" i="1"/>
  <c r="T5" i="1"/>
  <c r="T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4" i="1"/>
  <c r="C10" i="1"/>
  <c r="D10" i="1" s="1"/>
  <c r="C11" i="1"/>
  <c r="D11" i="1" s="1"/>
  <c r="C12" i="1"/>
  <c r="D12" i="1" s="1"/>
  <c r="C13" i="1"/>
  <c r="D13" i="1" s="1"/>
  <c r="H13" i="1" s="1"/>
  <c r="C14" i="1"/>
  <c r="D14" i="1" s="1"/>
  <c r="C9" i="1"/>
  <c r="D9" i="1" s="1"/>
  <c r="C29" i="1"/>
  <c r="H29" i="1" s="1"/>
  <c r="C30" i="1"/>
  <c r="F30" i="1" s="1"/>
  <c r="C31" i="1"/>
  <c r="H31" i="1" s="1"/>
  <c r="C32" i="1"/>
  <c r="F32" i="1" s="1"/>
  <c r="C33" i="1"/>
  <c r="H33" i="1" s="1"/>
  <c r="C34" i="1"/>
  <c r="F34" i="1" s="1"/>
  <c r="C35" i="1"/>
  <c r="H35" i="1" s="1"/>
  <c r="C36" i="1"/>
  <c r="F36" i="1" s="1"/>
  <c r="C37" i="1"/>
  <c r="H37" i="1" s="1"/>
  <c r="C38" i="1"/>
  <c r="F38" i="1" s="1"/>
  <c r="C22" i="1"/>
  <c r="D22" i="1" s="1"/>
  <c r="C5" i="1"/>
  <c r="D5" i="1" s="1"/>
  <c r="H5" i="1" s="1"/>
  <c r="C6" i="1"/>
  <c r="D6" i="1" s="1"/>
  <c r="C7" i="1"/>
  <c r="D7" i="1" s="1"/>
  <c r="C8" i="1"/>
  <c r="D8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F37" i="1" l="1"/>
  <c r="F35" i="1"/>
  <c r="F33" i="1"/>
  <c r="F31" i="1"/>
  <c r="H38" i="1"/>
  <c r="H36" i="1"/>
  <c r="H34" i="1"/>
  <c r="H32" i="1"/>
  <c r="F5" i="1"/>
  <c r="F29" i="1"/>
  <c r="F13" i="1"/>
  <c r="H22" i="1"/>
  <c r="F22" i="1"/>
  <c r="F21" i="1"/>
  <c r="H21" i="1"/>
  <c r="F20" i="1"/>
  <c r="H20" i="1"/>
  <c r="F19" i="1"/>
  <c r="H19" i="1"/>
  <c r="F18" i="1"/>
  <c r="H18" i="1"/>
  <c r="F17" i="1"/>
  <c r="H17" i="1"/>
  <c r="F16" i="1"/>
  <c r="H16" i="1"/>
  <c r="F15" i="1"/>
  <c r="H15" i="1"/>
  <c r="F14" i="1"/>
  <c r="H14" i="1"/>
  <c r="H12" i="1"/>
  <c r="F12" i="1"/>
  <c r="H11" i="1"/>
  <c r="F11" i="1"/>
  <c r="H10" i="1"/>
  <c r="F10" i="1"/>
  <c r="F9" i="1"/>
  <c r="H9" i="1"/>
  <c r="H8" i="1"/>
  <c r="F8" i="1"/>
  <c r="F7" i="1"/>
  <c r="H7" i="1"/>
  <c r="F6" i="1"/>
  <c r="H6" i="1"/>
  <c r="C4" i="1" l="1"/>
  <c r="D4" i="1" s="1"/>
  <c r="F4" i="1" l="1"/>
  <c r="H4" i="1"/>
</calcChain>
</file>

<file path=xl/sharedStrings.xml><?xml version="1.0" encoding="utf-8"?>
<sst xmlns="http://schemas.openxmlformats.org/spreadsheetml/2006/main" count="102" uniqueCount="30">
  <si>
    <t>Iout</t>
  </si>
  <si>
    <t>Vout</t>
  </si>
  <si>
    <t>Pout</t>
  </si>
  <si>
    <t>pout</t>
  </si>
  <si>
    <t>Pin</t>
  </si>
  <si>
    <t>Plosses</t>
  </si>
  <si>
    <t>Iin / Ph</t>
  </si>
  <si>
    <t>Efficiency</t>
  </si>
  <si>
    <t>[A]</t>
  </si>
  <si>
    <t>[V]</t>
  </si>
  <si>
    <t>[W]</t>
  </si>
  <si>
    <t>[%]</t>
  </si>
  <si>
    <t>[]</t>
  </si>
  <si>
    <t>power factor</t>
  </si>
  <si>
    <t>[VA]</t>
  </si>
  <si>
    <r>
      <t>P</t>
    </r>
    <r>
      <rPr>
        <b/>
        <vertAlign val="subscript"/>
        <sz val="11"/>
        <rFont val="Calibri"/>
        <family val="2"/>
        <scheme val="minor"/>
      </rPr>
      <t>IN</t>
    </r>
    <r>
      <rPr>
        <b/>
        <sz val="11"/>
        <rFont val="Calibri"/>
        <family val="2"/>
        <scheme val="minor"/>
      </rPr>
      <t xml:space="preserve"> active / Ph</t>
    </r>
  </si>
  <si>
    <r>
      <t>P</t>
    </r>
    <r>
      <rPr>
        <b/>
        <vertAlign val="subscript"/>
        <sz val="11"/>
        <rFont val="Calibri"/>
        <family val="2"/>
        <scheme val="minor"/>
      </rPr>
      <t>IN</t>
    </r>
    <r>
      <rPr>
        <b/>
        <sz val="11"/>
        <rFont val="Calibri"/>
        <family val="2"/>
        <scheme val="minor"/>
      </rPr>
      <t xml:space="preserve"> reactive / Ph</t>
    </r>
  </si>
  <si>
    <t>[VAR]</t>
  </si>
  <si>
    <t>I harm.1</t>
  </si>
  <si>
    <t>I harm.3</t>
  </si>
  <si>
    <t>I harm.5</t>
  </si>
  <si>
    <t>I harm.7</t>
  </si>
  <si>
    <t>I harm.9</t>
  </si>
  <si>
    <t>THD current</t>
  </si>
  <si>
    <t>I harm.2</t>
  </si>
  <si>
    <t>I harm.4</t>
  </si>
  <si>
    <t>I harm.6</t>
  </si>
  <si>
    <t>I harm.8</t>
  </si>
  <si>
    <t>Module 1.1 operation point [50V; 200A]</t>
  </si>
  <si>
    <t>Module 1.1 operation point [1.5V; 200 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</si>
</sst>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1" formatCode="###\ 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2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1" xfId="0" applyNumberFormat="1" applyBorder="1"/>
    <xf numFmtId="0" fontId="0" fillId="0" borderId="1" xfId="0" applyNumberFormat="1" applyFill="1" applyBorder="1"/>
    <xf numFmtId="0" fontId="1" fillId="0" borderId="5" xfId="0" applyNumberFormat="1" applyFont="1" applyBorder="1"/>
    <xf numFmtId="0" fontId="0" fillId="0" borderId="5" xfId="0" applyNumberFormat="1" applyBorder="1"/>
    <xf numFmtId="2" fontId="0" fillId="0" borderId="5" xfId="0" applyNumberFormat="1" applyBorder="1"/>
    <xf numFmtId="0" fontId="1" fillId="0" borderId="7" xfId="0" applyNumberFormat="1" applyFont="1" applyBorder="1"/>
    <xf numFmtId="0" fontId="0" fillId="0" borderId="7" xfId="0" applyNumberFormat="1" applyBorder="1"/>
    <xf numFmtId="2" fontId="0" fillId="0" borderId="7" xfId="0" applyNumberFormat="1" applyBorder="1"/>
    <xf numFmtId="0" fontId="0" fillId="0" borderId="7" xfId="0" applyBorder="1"/>
    <xf numFmtId="164" fontId="0" fillId="0" borderId="7" xfId="0" applyNumberFormat="1" applyBorder="1"/>
    <xf numFmtId="0" fontId="1" fillId="0" borderId="1" xfId="0" applyNumberFormat="1" applyFont="1" applyFill="1" applyBorder="1"/>
    <xf numFmtId="2" fontId="0" fillId="0" borderId="1" xfId="0" applyNumberFormat="1" applyFill="1" applyBorder="1"/>
    <xf numFmtId="0" fontId="1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0" fillId="0" borderId="0" xfId="0" applyFill="1"/>
    <xf numFmtId="171" fontId="0" fillId="0" borderId="1" xfId="0" applyNumberFormat="1" applyBorder="1"/>
    <xf numFmtId="171" fontId="0" fillId="0" borderId="1" xfId="0" applyNumberFormat="1" applyFill="1" applyBorder="1"/>
    <xf numFmtId="171" fontId="0" fillId="0" borderId="5" xfId="0" applyNumberFormat="1" applyBorder="1"/>
    <xf numFmtId="171" fontId="1" fillId="0" borderId="1" xfId="0" applyNumberFormat="1" applyFont="1" applyBorder="1"/>
    <xf numFmtId="171" fontId="1" fillId="0" borderId="5" xfId="0" applyNumberFormat="1" applyFont="1" applyBorder="1"/>
    <xf numFmtId="171" fontId="0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/>
    <xf numFmtId="171" fontId="3" fillId="0" borderId="1" xfId="0" applyNumberFormat="1" applyFont="1" applyFill="1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Fill="1" applyBorder="1"/>
    <xf numFmtId="2" fontId="3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1205689003558"/>
          <c:y val="0.27821899994948884"/>
          <c:w val="0.86009987236230545"/>
          <c:h val="0.58273055555555553"/>
        </c:manualLayout>
      </c:layout>
      <c:scatterChart>
        <c:scatterStyle val="smoothMarker"/>
        <c:varyColors val="0"/>
        <c:ser>
          <c:idx val="0"/>
          <c:order val="0"/>
          <c:tx>
            <c:v>[50V; 200A] Load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Sheet1!$A$4:$A$23</c:f>
              <c:numCache>
                <c:formatCode>General</c:formatCode>
                <c:ptCount val="20"/>
                <c:pt idx="0">
                  <c:v>3.0000000000000001E-3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175</c:v>
                </c:pt>
                <c:pt idx="19">
                  <c:v>193.75</c:v>
                </c:pt>
              </c:numCache>
            </c:numRef>
          </c:xVal>
          <c:yVal>
            <c:numRef>
              <c:f>Sheet1!$H$4:$H$23</c:f>
              <c:numCache>
                <c:formatCode>0.00</c:formatCode>
                <c:ptCount val="20"/>
                <c:pt idx="0">
                  <c:v>2.7777777777777776E-5</c:v>
                </c:pt>
                <c:pt idx="1">
                  <c:v>8.8992537313432827</c:v>
                </c:pt>
                <c:pt idx="2">
                  <c:v>26.57458563535911</c:v>
                </c:pt>
                <c:pt idx="3">
                  <c:v>44.567901234567906</c:v>
                </c:pt>
                <c:pt idx="4">
                  <c:v>56.705882352941181</c:v>
                </c:pt>
                <c:pt idx="5">
                  <c:v>65.292841648590013</c:v>
                </c:pt>
                <c:pt idx="6">
                  <c:v>71.114754098360649</c:v>
                </c:pt>
                <c:pt idx="7">
                  <c:v>75.035009548058568</c:v>
                </c:pt>
                <c:pt idx="8">
                  <c:v>78.139534883720927</c:v>
                </c:pt>
                <c:pt idx="9">
                  <c:v>80.316221765913767</c:v>
                </c:pt>
                <c:pt idx="10">
                  <c:v>82.049541907024093</c:v>
                </c:pt>
                <c:pt idx="11">
                  <c:v>83.409350057012546</c:v>
                </c:pt>
                <c:pt idx="12">
                  <c:v>84.374546334381805</c:v>
                </c:pt>
                <c:pt idx="13">
                  <c:v>84.045267489711932</c:v>
                </c:pt>
                <c:pt idx="14">
                  <c:v>84.12411347517731</c:v>
                </c:pt>
                <c:pt idx="15">
                  <c:v>85.187793427230048</c:v>
                </c:pt>
                <c:pt idx="16">
                  <c:v>85.451034482758615</c:v>
                </c:pt>
                <c:pt idx="17">
                  <c:v>85.623471882640601</c:v>
                </c:pt>
                <c:pt idx="18">
                  <c:v>85.681293302540411</c:v>
                </c:pt>
                <c:pt idx="19">
                  <c:v>87.375772968197879</c:v>
                </c:pt>
              </c:numCache>
            </c:numRef>
          </c:yVal>
          <c:smooth val="1"/>
        </c:ser>
        <c:ser>
          <c:idx val="1"/>
          <c:order val="1"/>
          <c:tx>
            <c:v>[1.5V; 200A] load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Sheet1!$A$28:$A$48</c:f>
              <c:numCache>
                <c:formatCode>General</c:formatCode>
                <c:ptCount val="21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Sheet1!$H$28:$H$48</c:f>
              <c:numCache>
                <c:formatCode>0.00</c:formatCode>
                <c:ptCount val="21"/>
                <c:pt idx="0">
                  <c:v>3.875968992248062E-2</c:v>
                </c:pt>
                <c:pt idx="1">
                  <c:v>0.42553191489361702</c:v>
                </c:pt>
                <c:pt idx="2">
                  <c:v>1.1111111111111112</c:v>
                </c:pt>
                <c:pt idx="3">
                  <c:v>2.0779220779220777</c:v>
                </c:pt>
                <c:pt idx="4">
                  <c:v>4.2666666666666666</c:v>
                </c:pt>
                <c:pt idx="5">
                  <c:v>6.746031746031746</c:v>
                </c:pt>
                <c:pt idx="6">
                  <c:v>7.0909090909090917</c:v>
                </c:pt>
                <c:pt idx="7">
                  <c:v>9.3333333333333339</c:v>
                </c:pt>
                <c:pt idx="8">
                  <c:v>12.341597796143251</c:v>
                </c:pt>
                <c:pt idx="9">
                  <c:v>12.978723404255318</c:v>
                </c:pt>
                <c:pt idx="10">
                  <c:v>14.935064935064934</c:v>
                </c:pt>
                <c:pt idx="11">
                  <c:v>16.36904761904762</c:v>
                </c:pt>
                <c:pt idx="12">
                  <c:v>18.360655737704917</c:v>
                </c:pt>
                <c:pt idx="13">
                  <c:v>19.040404040404038</c:v>
                </c:pt>
                <c:pt idx="14">
                  <c:v>20.716510903426791</c:v>
                </c:pt>
                <c:pt idx="15">
                  <c:v>23.478260869565219</c:v>
                </c:pt>
                <c:pt idx="16">
                  <c:v>24.319999999999997</c:v>
                </c:pt>
                <c:pt idx="17">
                  <c:v>25.660377358490567</c:v>
                </c:pt>
                <c:pt idx="18">
                  <c:v>26.550522648083625</c:v>
                </c:pt>
                <c:pt idx="19">
                  <c:v>28.032786885245901</c:v>
                </c:pt>
                <c:pt idx="20">
                  <c:v>29.283489096573206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70880"/>
        <c:axId val="191083264"/>
      </c:scatterChart>
      <c:valAx>
        <c:axId val="190970880"/>
        <c:scaling>
          <c:orientation val="minMax"/>
          <c:max val="2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191083264"/>
        <c:crosses val="autoZero"/>
        <c:crossBetween val="midCat"/>
      </c:valAx>
      <c:valAx>
        <c:axId val="1910832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190970880"/>
        <c:crosses val="autoZero"/>
        <c:crossBetween val="midCat"/>
      </c:valAx>
      <c:spPr>
        <a:ln>
          <a:solidFill>
            <a:schemeClr val="tx1">
              <a:alpha val="0"/>
            </a:schemeClr>
          </a:solidFill>
          <a:bevel/>
        </a:ln>
      </c:spPr>
    </c:plotArea>
    <c:legend>
      <c:legendPos val="r"/>
      <c:layout>
        <c:manualLayout>
          <c:xMode val="edge"/>
          <c:yMode val="edge"/>
          <c:x val="0.77584037245613546"/>
          <c:y val="0.11382308407054177"/>
          <c:w val="0.20354571558035439"/>
          <c:h val="0.12630410099356279"/>
        </c:manualLayout>
      </c:layout>
      <c:overlay val="0"/>
      <c:txPr>
        <a:bodyPr/>
        <a:lstStyle/>
        <a:p>
          <a:pPr>
            <a:defRPr b="0" i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i="1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1205689003558"/>
          <c:y val="0.27821899994948884"/>
          <c:w val="0.86009987236230545"/>
          <c:h val="0.57343222222222223"/>
        </c:manualLayout>
      </c:layout>
      <c:scatterChart>
        <c:scatterStyle val="smoothMarker"/>
        <c:varyColors val="0"/>
        <c:ser>
          <c:idx val="0"/>
          <c:order val="0"/>
          <c:tx>
            <c:v>[50V; 200A] Load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Sheet1!$A$4:$A$23</c:f>
              <c:numCache>
                <c:formatCode>General</c:formatCode>
                <c:ptCount val="20"/>
                <c:pt idx="0">
                  <c:v>3.0000000000000001E-3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175</c:v>
                </c:pt>
                <c:pt idx="19">
                  <c:v>193.75</c:v>
                </c:pt>
              </c:numCache>
            </c:numRef>
          </c:xVal>
          <c:yVal>
            <c:numRef>
              <c:f>Sheet1!$F$4:$F$23</c:f>
              <c:numCache>
                <c:formatCode>###\ ###</c:formatCode>
                <c:ptCount val="20"/>
                <c:pt idx="0">
                  <c:v>107.99997</c:v>
                </c:pt>
                <c:pt idx="1">
                  <c:v>244.15</c:v>
                </c:pt>
                <c:pt idx="2">
                  <c:v>265.8</c:v>
                </c:pt>
                <c:pt idx="3">
                  <c:v>269.39999999999998</c:v>
                </c:pt>
                <c:pt idx="4">
                  <c:v>294.39999999999998</c:v>
                </c:pt>
                <c:pt idx="5">
                  <c:v>320</c:v>
                </c:pt>
                <c:pt idx="6">
                  <c:v>352.4</c:v>
                </c:pt>
                <c:pt idx="7">
                  <c:v>392.20000000000005</c:v>
                </c:pt>
                <c:pt idx="8">
                  <c:v>432.40000000000009</c:v>
                </c:pt>
                <c:pt idx="9">
                  <c:v>479.29999999999995</c:v>
                </c:pt>
                <c:pt idx="10">
                  <c:v>529</c:v>
                </c:pt>
                <c:pt idx="11">
                  <c:v>582</c:v>
                </c:pt>
                <c:pt idx="12">
                  <c:v>645.80000000000018</c:v>
                </c:pt>
                <c:pt idx="13">
                  <c:v>775.39999999999964</c:v>
                </c:pt>
                <c:pt idx="14">
                  <c:v>895.39999999999964</c:v>
                </c:pt>
                <c:pt idx="15">
                  <c:v>946.5</c:v>
                </c:pt>
                <c:pt idx="16">
                  <c:v>1054.8000000000002</c:v>
                </c:pt>
                <c:pt idx="17">
                  <c:v>1175.9999999999991</c:v>
                </c:pt>
                <c:pt idx="18">
                  <c:v>1240</c:v>
                </c:pt>
                <c:pt idx="19">
                  <c:v>1429.0625</c:v>
                </c:pt>
              </c:numCache>
            </c:numRef>
          </c:yVal>
          <c:smooth val="1"/>
        </c:ser>
        <c:ser>
          <c:idx val="1"/>
          <c:order val="1"/>
          <c:tx>
            <c:v>[1.5V; 200A] load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Sheet1!$A$28:$A$48</c:f>
              <c:numCache>
                <c:formatCode>General</c:formatCode>
                <c:ptCount val="21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Sheet1!$F$28:$F$48</c:f>
              <c:numCache>
                <c:formatCode>###\ ###</c:formatCode>
                <c:ptCount val="21"/>
                <c:pt idx="0">
                  <c:v>128.94999999999999</c:v>
                </c:pt>
                <c:pt idx="1">
                  <c:v>140.4</c:v>
                </c:pt>
                <c:pt idx="2">
                  <c:v>178</c:v>
                </c:pt>
                <c:pt idx="3">
                  <c:v>226.2</c:v>
                </c:pt>
                <c:pt idx="4">
                  <c:v>215.4</c:v>
                </c:pt>
                <c:pt idx="5">
                  <c:v>235</c:v>
                </c:pt>
                <c:pt idx="6">
                  <c:v>306.60000000000002</c:v>
                </c:pt>
                <c:pt idx="7">
                  <c:v>312.8</c:v>
                </c:pt>
                <c:pt idx="8">
                  <c:v>318.2</c:v>
                </c:pt>
                <c:pt idx="9">
                  <c:v>368.1</c:v>
                </c:pt>
                <c:pt idx="10">
                  <c:v>393</c:v>
                </c:pt>
                <c:pt idx="11">
                  <c:v>421.5</c:v>
                </c:pt>
                <c:pt idx="12">
                  <c:v>448.2</c:v>
                </c:pt>
                <c:pt idx="13">
                  <c:v>480.9</c:v>
                </c:pt>
                <c:pt idx="14">
                  <c:v>509</c:v>
                </c:pt>
                <c:pt idx="15">
                  <c:v>528</c:v>
                </c:pt>
                <c:pt idx="16">
                  <c:v>567.6</c:v>
                </c:pt>
                <c:pt idx="17">
                  <c:v>591</c:v>
                </c:pt>
                <c:pt idx="18">
                  <c:v>632.4</c:v>
                </c:pt>
                <c:pt idx="19">
                  <c:v>658.5</c:v>
                </c:pt>
                <c:pt idx="20">
                  <c:v>681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34752"/>
        <c:axId val="191840640"/>
      </c:scatterChart>
      <c:valAx>
        <c:axId val="191834752"/>
        <c:scaling>
          <c:orientation val="minMax"/>
          <c:max val="2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191840640"/>
        <c:crosses val="autoZero"/>
        <c:crossBetween val="midCat"/>
      </c:valAx>
      <c:valAx>
        <c:axId val="191840640"/>
        <c:scaling>
          <c:orientation val="minMax"/>
          <c:max val="1400"/>
        </c:scaling>
        <c:delete val="0"/>
        <c:axPos val="l"/>
        <c:majorGridlines/>
        <c:numFmt formatCode="###\ ###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191834752"/>
        <c:crosses val="autoZero"/>
        <c:crossBetween val="midCat"/>
      </c:valAx>
      <c:spPr>
        <a:ln>
          <a:solidFill>
            <a:schemeClr val="tx1">
              <a:alpha val="0"/>
            </a:schemeClr>
          </a:solidFill>
          <a:bevel/>
        </a:ln>
      </c:spPr>
    </c:plotArea>
    <c:legend>
      <c:legendPos val="r"/>
      <c:layout>
        <c:manualLayout>
          <c:xMode val="edge"/>
          <c:yMode val="edge"/>
          <c:x val="0.77584037245613546"/>
          <c:y val="0.11382308407054177"/>
          <c:w val="0.20354571558035439"/>
          <c:h val="0.13488418260607049"/>
        </c:manualLayout>
      </c:layout>
      <c:overlay val="0"/>
      <c:txPr>
        <a:bodyPr/>
        <a:lstStyle/>
        <a:p>
          <a:pPr>
            <a:defRPr b="0" i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i="1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1205689003558"/>
          <c:y val="0.27821899994948884"/>
          <c:w val="0.86009987236230545"/>
          <c:h val="0.58625833333333333"/>
        </c:manualLayout>
      </c:layout>
      <c:scatterChart>
        <c:scatterStyle val="smoothMarker"/>
        <c:varyColors val="0"/>
        <c:ser>
          <c:idx val="0"/>
          <c:order val="0"/>
          <c:tx>
            <c:v>[50V; 200A] Load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Sheet1!$C$4:$C$23</c:f>
              <c:numCache>
                <c:formatCode>###\ ###</c:formatCode>
                <c:ptCount val="20"/>
                <c:pt idx="0">
                  <c:v>3.0000000000000001E-5</c:v>
                </c:pt>
                <c:pt idx="1">
                  <c:v>23.849999999999998</c:v>
                </c:pt>
                <c:pt idx="2">
                  <c:v>96.199999999999989</c:v>
                </c:pt>
                <c:pt idx="3">
                  <c:v>216.6</c:v>
                </c:pt>
                <c:pt idx="4">
                  <c:v>385.6</c:v>
                </c:pt>
                <c:pt idx="5">
                  <c:v>602</c:v>
                </c:pt>
                <c:pt idx="6">
                  <c:v>867.6</c:v>
                </c:pt>
                <c:pt idx="7">
                  <c:v>1178.8</c:v>
                </c:pt>
                <c:pt idx="8">
                  <c:v>1545.6</c:v>
                </c:pt>
                <c:pt idx="9">
                  <c:v>1955.7</c:v>
                </c:pt>
                <c:pt idx="10">
                  <c:v>2418</c:v>
                </c:pt>
                <c:pt idx="11">
                  <c:v>2926</c:v>
                </c:pt>
                <c:pt idx="12">
                  <c:v>3487.2</c:v>
                </c:pt>
                <c:pt idx="13">
                  <c:v>4084.6000000000004</c:v>
                </c:pt>
                <c:pt idx="14">
                  <c:v>4744.6000000000004</c:v>
                </c:pt>
                <c:pt idx="15">
                  <c:v>5443.5</c:v>
                </c:pt>
                <c:pt idx="16">
                  <c:v>6195.2</c:v>
                </c:pt>
                <c:pt idx="17">
                  <c:v>7004.0000000000009</c:v>
                </c:pt>
                <c:pt idx="18">
                  <c:v>7420</c:v>
                </c:pt>
                <c:pt idx="19">
                  <c:v>9890.9375</c:v>
                </c:pt>
              </c:numCache>
            </c:numRef>
          </c:xVal>
          <c:yVal>
            <c:numRef>
              <c:f>Sheet1!$F$4:$F$23</c:f>
              <c:numCache>
                <c:formatCode>###\ ###</c:formatCode>
                <c:ptCount val="20"/>
                <c:pt idx="0">
                  <c:v>107.99997</c:v>
                </c:pt>
                <c:pt idx="1">
                  <c:v>244.15</c:v>
                </c:pt>
                <c:pt idx="2">
                  <c:v>265.8</c:v>
                </c:pt>
                <c:pt idx="3">
                  <c:v>269.39999999999998</c:v>
                </c:pt>
                <c:pt idx="4">
                  <c:v>294.39999999999998</c:v>
                </c:pt>
                <c:pt idx="5">
                  <c:v>320</c:v>
                </c:pt>
                <c:pt idx="6">
                  <c:v>352.4</c:v>
                </c:pt>
                <c:pt idx="7">
                  <c:v>392.20000000000005</c:v>
                </c:pt>
                <c:pt idx="8">
                  <c:v>432.40000000000009</c:v>
                </c:pt>
                <c:pt idx="9">
                  <c:v>479.29999999999995</c:v>
                </c:pt>
                <c:pt idx="10">
                  <c:v>529</c:v>
                </c:pt>
                <c:pt idx="11">
                  <c:v>582</c:v>
                </c:pt>
                <c:pt idx="12">
                  <c:v>645.80000000000018</c:v>
                </c:pt>
                <c:pt idx="13">
                  <c:v>775.39999999999964</c:v>
                </c:pt>
                <c:pt idx="14">
                  <c:v>895.39999999999964</c:v>
                </c:pt>
                <c:pt idx="15">
                  <c:v>946.5</c:v>
                </c:pt>
                <c:pt idx="16">
                  <c:v>1054.8000000000002</c:v>
                </c:pt>
                <c:pt idx="17">
                  <c:v>1175.9999999999991</c:v>
                </c:pt>
                <c:pt idx="18">
                  <c:v>1240</c:v>
                </c:pt>
                <c:pt idx="19">
                  <c:v>1429.0625</c:v>
                </c:pt>
              </c:numCache>
            </c:numRef>
          </c:yVal>
          <c:smooth val="1"/>
        </c:ser>
        <c:ser>
          <c:idx val="1"/>
          <c:order val="1"/>
          <c:tx>
            <c:v>[1.5V; 200A] load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Sheet1!$D$28:$D$48</c:f>
              <c:numCache>
                <c:formatCode>###\ ###</c:formatCode>
                <c:ptCount val="21"/>
                <c:pt idx="0">
                  <c:v>0.05</c:v>
                </c:pt>
                <c:pt idx="1">
                  <c:v>0.6</c:v>
                </c:pt>
                <c:pt idx="2">
                  <c:v>2</c:v>
                </c:pt>
                <c:pt idx="3">
                  <c:v>4.8</c:v>
                </c:pt>
                <c:pt idx="4">
                  <c:v>9.6</c:v>
                </c:pt>
                <c:pt idx="5">
                  <c:v>17</c:v>
                </c:pt>
                <c:pt idx="6">
                  <c:v>23.400000000000002</c:v>
                </c:pt>
                <c:pt idx="7">
                  <c:v>32.200000000000003</c:v>
                </c:pt>
                <c:pt idx="8">
                  <c:v>44.800000000000004</c:v>
                </c:pt>
                <c:pt idx="9">
                  <c:v>54.9</c:v>
                </c:pt>
                <c:pt idx="10">
                  <c:v>69</c:v>
                </c:pt>
                <c:pt idx="11">
                  <c:v>82.5</c:v>
                </c:pt>
                <c:pt idx="12">
                  <c:v>100.8</c:v>
                </c:pt>
                <c:pt idx="13">
                  <c:v>113.1</c:v>
                </c:pt>
                <c:pt idx="14">
                  <c:v>133</c:v>
                </c:pt>
                <c:pt idx="15">
                  <c:v>162</c:v>
                </c:pt>
                <c:pt idx="16">
                  <c:v>182.39999999999998</c:v>
                </c:pt>
                <c:pt idx="17">
                  <c:v>204</c:v>
                </c:pt>
                <c:pt idx="18">
                  <c:v>228.6</c:v>
                </c:pt>
                <c:pt idx="19">
                  <c:v>256.5</c:v>
                </c:pt>
                <c:pt idx="20">
                  <c:v>282</c:v>
                </c:pt>
              </c:numCache>
            </c:numRef>
          </c:xVal>
          <c:yVal>
            <c:numRef>
              <c:f>Sheet1!$F$28:$F$48</c:f>
              <c:numCache>
                <c:formatCode>###\ ###</c:formatCode>
                <c:ptCount val="21"/>
                <c:pt idx="0">
                  <c:v>128.94999999999999</c:v>
                </c:pt>
                <c:pt idx="1">
                  <c:v>140.4</c:v>
                </c:pt>
                <c:pt idx="2">
                  <c:v>178</c:v>
                </c:pt>
                <c:pt idx="3">
                  <c:v>226.2</c:v>
                </c:pt>
                <c:pt idx="4">
                  <c:v>215.4</c:v>
                </c:pt>
                <c:pt idx="5">
                  <c:v>235</c:v>
                </c:pt>
                <c:pt idx="6">
                  <c:v>306.60000000000002</c:v>
                </c:pt>
                <c:pt idx="7">
                  <c:v>312.8</c:v>
                </c:pt>
                <c:pt idx="8">
                  <c:v>318.2</c:v>
                </c:pt>
                <c:pt idx="9">
                  <c:v>368.1</c:v>
                </c:pt>
                <c:pt idx="10">
                  <c:v>393</c:v>
                </c:pt>
                <c:pt idx="11">
                  <c:v>421.5</c:v>
                </c:pt>
                <c:pt idx="12">
                  <c:v>448.2</c:v>
                </c:pt>
                <c:pt idx="13">
                  <c:v>480.9</c:v>
                </c:pt>
                <c:pt idx="14">
                  <c:v>509</c:v>
                </c:pt>
                <c:pt idx="15">
                  <c:v>528</c:v>
                </c:pt>
                <c:pt idx="16">
                  <c:v>567.6</c:v>
                </c:pt>
                <c:pt idx="17">
                  <c:v>591</c:v>
                </c:pt>
                <c:pt idx="18">
                  <c:v>632.4</c:v>
                </c:pt>
                <c:pt idx="19">
                  <c:v>658.5</c:v>
                </c:pt>
                <c:pt idx="20">
                  <c:v>681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83136"/>
        <c:axId val="191884672"/>
      </c:scatterChart>
      <c:valAx>
        <c:axId val="191883136"/>
        <c:scaling>
          <c:orientation val="minMax"/>
          <c:max val="10000"/>
        </c:scaling>
        <c:delete val="0"/>
        <c:axPos val="b"/>
        <c:majorGridlines/>
        <c:minorGridlines/>
        <c:numFmt formatCode="###\ ###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191884672"/>
        <c:crosses val="autoZero"/>
        <c:crossBetween val="midCat"/>
        <c:majorUnit val="1000"/>
        <c:minorUnit val="1000"/>
      </c:valAx>
      <c:valAx>
        <c:axId val="191884672"/>
        <c:scaling>
          <c:orientation val="minMax"/>
          <c:max val="1400"/>
        </c:scaling>
        <c:delete val="0"/>
        <c:axPos val="l"/>
        <c:majorGridlines/>
        <c:numFmt formatCode="###\ ###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191883136"/>
        <c:crosses val="autoZero"/>
        <c:crossBetween val="midCat"/>
      </c:valAx>
      <c:spPr>
        <a:ln>
          <a:solidFill>
            <a:schemeClr val="tx1">
              <a:alpha val="0"/>
            </a:schemeClr>
          </a:solidFill>
          <a:bevel/>
        </a:ln>
      </c:spPr>
    </c:plotArea>
    <c:legend>
      <c:legendPos val="r"/>
      <c:layout>
        <c:manualLayout>
          <c:xMode val="edge"/>
          <c:yMode val="edge"/>
          <c:x val="0.77584037245613546"/>
          <c:y val="0.11382308407054177"/>
          <c:w val="0.20354571558035439"/>
          <c:h val="0.12630406626133298"/>
        </c:manualLayout>
      </c:layout>
      <c:overlay val="0"/>
      <c:txPr>
        <a:bodyPr/>
        <a:lstStyle/>
        <a:p>
          <a:pPr>
            <a:defRPr b="0" i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i="1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95249</xdr:colOff>
      <xdr:row>0</xdr:row>
      <xdr:rowOff>76880</xdr:rowOff>
    </xdr:from>
    <xdr:to>
      <xdr:col>41</xdr:col>
      <xdr:colOff>92035</xdr:colOff>
      <xdr:row>19</xdr:row>
      <xdr:rowOff>16559</xdr:rowOff>
    </xdr:to>
    <xdr:graphicFrame macro="">
      <xdr:nvGraphicFramePr>
        <xdr:cNvPr id="2" name="Chart 1" descr="(TDK lambda module 1.1)" title="Efficiency vs load f(I.out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100694</xdr:colOff>
      <xdr:row>0</xdr:row>
      <xdr:rowOff>76880</xdr:rowOff>
    </xdr:from>
    <xdr:to>
      <xdr:col>51</xdr:col>
      <xdr:colOff>97479</xdr:colOff>
      <xdr:row>19</xdr:row>
      <xdr:rowOff>16559</xdr:rowOff>
    </xdr:to>
    <xdr:graphicFrame macro="">
      <xdr:nvGraphicFramePr>
        <xdr:cNvPr id="3" name="Chart 2" descr="(TDK lambda module 1.1)" title="Efficiency vs load f(I.out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80280</xdr:colOff>
      <xdr:row>0</xdr:row>
      <xdr:rowOff>76880</xdr:rowOff>
    </xdr:from>
    <xdr:to>
      <xdr:col>61</xdr:col>
      <xdr:colOff>77066</xdr:colOff>
      <xdr:row>19</xdr:row>
      <xdr:rowOff>16559</xdr:rowOff>
    </xdr:to>
    <xdr:graphicFrame macro="">
      <xdr:nvGraphicFramePr>
        <xdr:cNvPr id="4" name="Chart 3" descr="(TDK lambda module 1.1)" title="Efficiency vs load f(I.out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0.00131</cdr:x>
      <cdr:y>0.01364</cdr:y>
    </cdr:from>
    <cdr:to>
      <cdr:x>1</cdr:x>
      <cdr:y>0.16503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6" y="49602"/>
          <a:ext cx="6248369" cy="55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latin typeface="+body"/>
            </a:rPr>
            <a:t>Efficiency vs load</a:t>
          </a:r>
          <a:r>
            <a:rPr lang="en-GB" sz="1100" b="1" baseline="0">
              <a:latin typeface="+body"/>
            </a:rPr>
            <a:t> f(I.out)</a:t>
          </a:r>
        </a:p>
        <a:p xmlns:a="http://schemas.openxmlformats.org/drawingml/2006/main">
          <a:pPr algn="ctr"/>
          <a:r>
            <a:rPr lang="en-GB" sz="1100" i="1" baseline="0">
              <a:latin typeface="+body"/>
            </a:rPr>
            <a:t>(COBALT power module 1.1, Control not counted)</a:t>
          </a:r>
          <a:endParaRPr lang="en-GB" sz="1100" i="1">
            <a:latin typeface="+body"/>
          </a:endParaRPr>
        </a:p>
      </cdr:txBody>
    </cdr:sp>
  </cdr:relSizeAnchor>
  <cdr:relSizeAnchor xmlns:cdr="http://schemas.openxmlformats.org/drawingml/2006/chartDrawing">
    <cdr:from>
      <cdr:x>0</cdr:x>
      <cdr:y>0.138</cdr:y>
    </cdr:from>
    <cdr:to>
      <cdr:x>0.13761</cdr:x>
      <cdr:y>0.28939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69900"/>
          <a:ext cx="857250" cy="515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50" b="1" i="0">
              <a:latin typeface="+body"/>
            </a:rPr>
            <a:t>Efficiency </a:t>
          </a:r>
        </a:p>
        <a:p xmlns:a="http://schemas.openxmlformats.org/drawingml/2006/main">
          <a:pPr algn="ctr"/>
          <a:r>
            <a:rPr lang="en-GB" sz="1050" b="1" i="0">
              <a:latin typeface="+body"/>
            </a:rPr>
            <a:t>[%]</a:t>
          </a:r>
        </a:p>
      </cdr:txBody>
    </cdr:sp>
  </cdr:relSizeAnchor>
  <cdr:relSizeAnchor xmlns:cdr="http://schemas.openxmlformats.org/drawingml/2006/chartDrawing">
    <cdr:from>
      <cdr:x>0.86239</cdr:x>
      <cdr:y>0.92359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7827" y="3324906"/>
          <a:ext cx="842173" cy="275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50" b="1" i="0">
              <a:latin typeface="+body"/>
            </a:rPr>
            <a:t>I.out [A]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0.99869</cdr:x>
      <cdr:y>0.15139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248369" cy="51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latin typeface="+body"/>
            </a:rPr>
            <a:t>Module Losses vs load</a:t>
          </a:r>
          <a:r>
            <a:rPr lang="en-GB" sz="1100" b="1" baseline="0">
              <a:latin typeface="+body"/>
            </a:rPr>
            <a:t> f(I.out)</a:t>
          </a:r>
        </a:p>
        <a:p xmlns:a="http://schemas.openxmlformats.org/drawingml/2006/main">
          <a:pPr algn="ctr"/>
          <a:r>
            <a:rPr lang="en-GB" sz="1100" i="1" baseline="0">
              <a:effectLst/>
              <a:latin typeface="+mn-lt"/>
              <a:ea typeface="+mn-ea"/>
              <a:cs typeface="+mn-cs"/>
            </a:rPr>
            <a:t>(COBALT power module 1.1, Control not counted</a:t>
          </a:r>
          <a:endParaRPr lang="en-GB" sz="1100" i="1">
            <a:latin typeface="+body"/>
          </a:endParaRPr>
        </a:p>
      </cdr:txBody>
    </cdr:sp>
  </cdr:relSizeAnchor>
  <cdr:relSizeAnchor xmlns:cdr="http://schemas.openxmlformats.org/drawingml/2006/chartDrawing">
    <cdr:from>
      <cdr:x>0.00153</cdr:x>
      <cdr:y>0.1352</cdr:y>
    </cdr:from>
    <cdr:to>
      <cdr:x>0.19419</cdr:x>
      <cdr:y>0.26014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25" y="460392"/>
          <a:ext cx="1200150" cy="425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 i="0">
              <a:latin typeface="+body"/>
            </a:rPr>
            <a:t>Module Pwr Losses </a:t>
          </a:r>
          <a:r>
            <a:rPr lang="en-GB" sz="1050" b="1" i="0">
              <a:latin typeface="+body"/>
            </a:rPr>
            <a:t>[W]</a:t>
          </a:r>
        </a:p>
      </cdr:txBody>
    </cdr:sp>
  </cdr:relSizeAnchor>
  <cdr:relSizeAnchor xmlns:cdr="http://schemas.openxmlformats.org/drawingml/2006/chartDrawing">
    <cdr:from>
      <cdr:x>0.86239</cdr:x>
      <cdr:y>0.93114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7827" y="3352120"/>
          <a:ext cx="842173" cy="247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0">
              <a:latin typeface="+body"/>
            </a:rPr>
            <a:t>I.out [A]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0.00131</cdr:x>
      <cdr:y>0.00574</cdr:y>
    </cdr:from>
    <cdr:to>
      <cdr:x>1</cdr:x>
      <cdr:y>0.15713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6" y="19790"/>
          <a:ext cx="6248369" cy="521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latin typeface="+body"/>
            </a:rPr>
            <a:t>Module Losses vs load</a:t>
          </a:r>
          <a:r>
            <a:rPr lang="en-GB" sz="1100" b="1" baseline="0">
              <a:latin typeface="+body"/>
            </a:rPr>
            <a:t> f(P.out)</a:t>
          </a:r>
        </a:p>
        <a:p xmlns:a="http://schemas.openxmlformats.org/drawingml/2006/main">
          <a:pPr algn="ctr"/>
          <a:r>
            <a:rPr lang="en-GB" sz="1100" i="1" baseline="0">
              <a:effectLst/>
              <a:latin typeface="+mn-lt"/>
              <a:ea typeface="+mn-ea"/>
              <a:cs typeface="+mn-cs"/>
            </a:rPr>
            <a:t>(COBALT power module 1.1, Control not counted</a:t>
          </a:r>
          <a:endParaRPr lang="en-GB" sz="1100" i="1">
            <a:latin typeface="+body"/>
          </a:endParaRPr>
        </a:p>
      </cdr:txBody>
    </cdr:sp>
  </cdr:relSizeAnchor>
  <cdr:relSizeAnchor xmlns:cdr="http://schemas.openxmlformats.org/drawingml/2006/chartDrawing">
    <cdr:from>
      <cdr:x>0.00153</cdr:x>
      <cdr:y>0.1352</cdr:y>
    </cdr:from>
    <cdr:to>
      <cdr:x>0.19419</cdr:x>
      <cdr:y>0.26014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25" y="460392"/>
          <a:ext cx="1200150" cy="425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 i="0">
              <a:latin typeface="+body"/>
            </a:rPr>
            <a:t>Module Pwr Losses </a:t>
          </a:r>
          <a:r>
            <a:rPr lang="en-GB" sz="1050" b="1" i="0">
              <a:latin typeface="+body"/>
            </a:rPr>
            <a:t>[W]</a:t>
          </a:r>
        </a:p>
      </cdr:txBody>
    </cdr:sp>
  </cdr:relSizeAnchor>
  <cdr:relSizeAnchor xmlns:cdr="http://schemas.openxmlformats.org/drawingml/2006/chartDrawing">
    <cdr:from>
      <cdr:x>0.86239</cdr:x>
      <cdr:y>0.93492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7827" y="3365727"/>
          <a:ext cx="842173" cy="234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0">
              <a:latin typeface="+body"/>
            </a:rPr>
            <a:t>P.out [W]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topLeftCell="I1" zoomScale="55" zoomScaleNormal="55" workbookViewId="0">
      <selection activeCell="AZ36" sqref="AZ36"/>
    </sheetView>
  </sheetViews>
  <sheetFormatPr defaultRowHeight="15" x14ac:dyDescent="0.25"/>
  <cols>
    <col min="1" max="2" width="9.140625" style="4"/>
    <col min="3" max="3" width="11.5703125" style="4" bestFit="1" customWidth="1"/>
    <col min="4" max="4" width="12.5703125" style="4" bestFit="1" customWidth="1"/>
    <col min="5" max="7" width="9.140625" style="4"/>
    <col min="8" max="8" width="13" style="4" bestFit="1" customWidth="1"/>
    <col min="9" max="9" width="15.85546875" style="4" bestFit="1" customWidth="1"/>
    <col min="10" max="10" width="18.5703125" style="4" bestFit="1" customWidth="1"/>
    <col min="11" max="11" width="20.7109375" bestFit="1" customWidth="1"/>
    <col min="12" max="12" width="10.28515625" bestFit="1" customWidth="1"/>
    <col min="13" max="14" width="10.28515625" style="1" customWidth="1"/>
    <col min="15" max="15" width="10.7109375" bestFit="1" customWidth="1"/>
    <col min="16" max="18" width="10.7109375" style="1" customWidth="1"/>
    <col min="19" max="19" width="10.7109375" bestFit="1" customWidth="1"/>
    <col min="20" max="22" width="10.7109375" style="1" customWidth="1"/>
    <col min="23" max="23" width="10.7109375" bestFit="1" customWidth="1"/>
    <col min="24" max="26" width="10.7109375" style="1" customWidth="1"/>
    <col min="27" max="27" width="10.7109375" bestFit="1" customWidth="1"/>
    <col min="28" max="28" width="10.7109375" style="1" customWidth="1"/>
    <col min="29" max="29" width="15.28515625" bestFit="1" customWidth="1"/>
  </cols>
  <sheetData>
    <row r="1" spans="1:29" x14ac:dyDescent="0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8" x14ac:dyDescent="0.3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13</v>
      </c>
      <c r="J2" s="35" t="s">
        <v>15</v>
      </c>
      <c r="K2" s="35" t="s">
        <v>16</v>
      </c>
      <c r="L2" s="35" t="s">
        <v>18</v>
      </c>
      <c r="M2" s="36" t="s">
        <v>24</v>
      </c>
      <c r="N2" s="37"/>
      <c r="O2" s="36" t="s">
        <v>19</v>
      </c>
      <c r="P2" s="37"/>
      <c r="Q2" s="36" t="s">
        <v>25</v>
      </c>
      <c r="R2" s="37"/>
      <c r="S2" s="36" t="s">
        <v>20</v>
      </c>
      <c r="T2" s="37"/>
      <c r="U2" s="36" t="s">
        <v>26</v>
      </c>
      <c r="V2" s="37"/>
      <c r="W2" s="36" t="s">
        <v>21</v>
      </c>
      <c r="X2" s="37"/>
      <c r="Y2" s="36" t="s">
        <v>27</v>
      </c>
      <c r="Z2" s="37"/>
      <c r="AA2" s="36" t="s">
        <v>22</v>
      </c>
      <c r="AB2" s="37"/>
      <c r="AC2" s="35" t="s">
        <v>23</v>
      </c>
    </row>
    <row r="3" spans="1:29" x14ac:dyDescent="0.25">
      <c r="A3" s="35" t="s">
        <v>8</v>
      </c>
      <c r="B3" s="35" t="s">
        <v>9</v>
      </c>
      <c r="C3" s="35" t="s">
        <v>10</v>
      </c>
      <c r="D3" s="35" t="s">
        <v>10</v>
      </c>
      <c r="E3" s="35" t="s">
        <v>10</v>
      </c>
      <c r="F3" s="35" t="s">
        <v>10</v>
      </c>
      <c r="G3" s="35" t="s">
        <v>8</v>
      </c>
      <c r="H3" s="35" t="s">
        <v>11</v>
      </c>
      <c r="I3" s="38" t="s">
        <v>12</v>
      </c>
      <c r="J3" s="35" t="s">
        <v>14</v>
      </c>
      <c r="K3" s="35" t="s">
        <v>17</v>
      </c>
      <c r="L3" s="35" t="s">
        <v>8</v>
      </c>
      <c r="M3" s="35" t="s">
        <v>8</v>
      </c>
      <c r="N3" s="35" t="s">
        <v>11</v>
      </c>
      <c r="O3" s="35" t="s">
        <v>8</v>
      </c>
      <c r="P3" s="35" t="s">
        <v>11</v>
      </c>
      <c r="Q3" s="35" t="s">
        <v>8</v>
      </c>
      <c r="R3" s="35" t="s">
        <v>11</v>
      </c>
      <c r="S3" s="39" t="s">
        <v>8</v>
      </c>
      <c r="T3" s="35" t="s">
        <v>11</v>
      </c>
      <c r="U3" s="35" t="s">
        <v>8</v>
      </c>
      <c r="V3" s="35" t="s">
        <v>11</v>
      </c>
      <c r="W3" s="39" t="s">
        <v>8</v>
      </c>
      <c r="X3" s="35" t="s">
        <v>11</v>
      </c>
      <c r="Y3" s="35" t="s">
        <v>8</v>
      </c>
      <c r="Z3" s="35" t="s">
        <v>11</v>
      </c>
      <c r="AA3" s="39" t="s">
        <v>8</v>
      </c>
      <c r="AB3" s="35" t="s">
        <v>11</v>
      </c>
      <c r="AC3" s="39" t="s">
        <v>11</v>
      </c>
    </row>
    <row r="4" spans="1:29" x14ac:dyDescent="0.25">
      <c r="A4" s="3">
        <v>3.0000000000000001E-3</v>
      </c>
      <c r="B4" s="5">
        <v>0.01</v>
      </c>
      <c r="C4" s="21">
        <f>A4*B4</f>
        <v>3.0000000000000001E-5</v>
      </c>
      <c r="D4" s="24">
        <f>C4</f>
        <v>3.0000000000000001E-5</v>
      </c>
      <c r="E4" s="24">
        <v>108</v>
      </c>
      <c r="F4" s="24">
        <f>E4-D4</f>
        <v>107.99997</v>
      </c>
      <c r="G4" s="5">
        <v>0.63800000000000001</v>
      </c>
      <c r="H4" s="2">
        <f>D4/E4*100</f>
        <v>2.7777777777777776E-5</v>
      </c>
      <c r="I4" s="5">
        <v>0.27</v>
      </c>
      <c r="J4" s="21">
        <v>149</v>
      </c>
      <c r="K4" s="21">
        <v>143</v>
      </c>
      <c r="L4" s="2">
        <v>0.37</v>
      </c>
      <c r="M4" s="2">
        <v>2.7E-2</v>
      </c>
      <c r="N4" s="2">
        <f>M4/L4*100</f>
        <v>7.2972972972972974</v>
      </c>
      <c r="O4" s="2">
        <v>2.8000000000000001E-2</v>
      </c>
      <c r="P4" s="2">
        <f>O4/L4*100</f>
        <v>7.5675675675675684</v>
      </c>
      <c r="Q4" s="2">
        <v>1.7000000000000001E-2</v>
      </c>
      <c r="R4" s="2">
        <f>Q4/L4*100</f>
        <v>4.5945945945945947</v>
      </c>
      <c r="S4" s="2">
        <v>0.184</v>
      </c>
      <c r="T4" s="2">
        <f>S4/L4*100</f>
        <v>49.729729729729726</v>
      </c>
      <c r="U4" s="2">
        <v>8.0000000000000002E-3</v>
      </c>
      <c r="V4" s="2">
        <f>U4/L4*100</f>
        <v>2.1621621621621623</v>
      </c>
      <c r="W4" s="2">
        <v>0.13900000000000001</v>
      </c>
      <c r="X4" s="2">
        <f>W4/L4*100</f>
        <v>37.567567567567572</v>
      </c>
      <c r="Y4" s="2">
        <v>2.1000000000000001E-2</v>
      </c>
      <c r="Z4" s="2">
        <f>Y4/L4*100</f>
        <v>5.6756756756756763</v>
      </c>
      <c r="AA4" s="2">
        <v>2.3E-2</v>
      </c>
      <c r="AB4" s="2">
        <f>AA4/L4*100</f>
        <v>6.2162162162162158</v>
      </c>
      <c r="AC4" s="2">
        <f>SQRT((M4^2+O4^2+Q4^2+S4^2+U4^2+W4^4+Y4^2+AA4^2)/(L4^2))*100</f>
        <v>52.033380476226831</v>
      </c>
    </row>
    <row r="5" spans="1:29" x14ac:dyDescent="0.25">
      <c r="A5" s="3">
        <v>10</v>
      </c>
      <c r="B5" s="5">
        <v>2.3849999999999998</v>
      </c>
      <c r="C5" s="21">
        <f t="shared" ref="C5:C22" si="0">A5*B5</f>
        <v>23.849999999999998</v>
      </c>
      <c r="D5" s="24">
        <f t="shared" ref="D5:D22" si="1">C5</f>
        <v>23.849999999999998</v>
      </c>
      <c r="E5" s="24">
        <v>268</v>
      </c>
      <c r="F5" s="24">
        <f t="shared" ref="F5:F22" si="2">E5-D5</f>
        <v>244.15</v>
      </c>
      <c r="G5" s="5">
        <v>0.86</v>
      </c>
      <c r="H5" s="2">
        <f t="shared" ref="H5:H22" si="3">D5/E5*100</f>
        <v>8.8992537313432827</v>
      </c>
      <c r="I5" s="5">
        <v>0.5</v>
      </c>
      <c r="J5" s="21">
        <v>200</v>
      </c>
      <c r="K5" s="21">
        <v>173</v>
      </c>
      <c r="L5" s="2">
        <v>0.51700000000000002</v>
      </c>
      <c r="M5" s="2">
        <v>2.8000000000000001E-2</v>
      </c>
      <c r="N5" s="2">
        <f t="shared" ref="N5:N22" si="4">M5/L5*100</f>
        <v>5.4158607350096712</v>
      </c>
      <c r="O5" s="2">
        <v>5.3999999999999999E-2</v>
      </c>
      <c r="P5" s="2">
        <f t="shared" ref="P5:P22" si="5">O5/L5*100</f>
        <v>10.444874274661508</v>
      </c>
      <c r="Q5" s="30">
        <v>3.1E-2</v>
      </c>
      <c r="R5" s="2">
        <f t="shared" ref="R5:R22" si="6">Q5/L5*100</f>
        <v>5.9961315280464218</v>
      </c>
      <c r="S5" s="31">
        <v>0.378</v>
      </c>
      <c r="T5" s="2">
        <f t="shared" ref="T5:T22" si="7">S5/L5*100</f>
        <v>73.114119922630564</v>
      </c>
      <c r="U5" s="31">
        <v>1.2999999999999999E-2</v>
      </c>
      <c r="V5" s="2">
        <f t="shared" ref="V5:V22" si="8">U5/L5*100</f>
        <v>2.5145067698259185</v>
      </c>
      <c r="W5" s="31">
        <v>0.26</v>
      </c>
      <c r="X5" s="2">
        <f t="shared" ref="X5:X22" si="9">W5/L5*100</f>
        <v>50.290135396518373</v>
      </c>
      <c r="Y5" s="31">
        <v>2.1999999999999999E-2</v>
      </c>
      <c r="Z5" s="2">
        <f t="shared" ref="Z5:Z22" si="10">Y5/L5*100</f>
        <v>4.2553191489361701</v>
      </c>
      <c r="AA5" s="2">
        <v>0.04</v>
      </c>
      <c r="AB5" s="2">
        <f t="shared" ref="AB5:AB22" si="11">AA5/L5*100</f>
        <v>7.7369439071566735</v>
      </c>
      <c r="AC5" s="2">
        <f t="shared" ref="AC5:AC38" si="12">SQRT((M5^2+O5^2+Q5^2+S5^2+U5^2+W5^4+Y5^2+AA5^2)/(L5^2))*100</f>
        <v>75.995479231363248</v>
      </c>
    </row>
    <row r="6" spans="1:29" x14ac:dyDescent="0.25">
      <c r="A6" s="3">
        <v>20</v>
      </c>
      <c r="B6" s="5">
        <v>4.8099999999999996</v>
      </c>
      <c r="C6" s="21">
        <f t="shared" si="0"/>
        <v>96.199999999999989</v>
      </c>
      <c r="D6" s="24">
        <f t="shared" si="1"/>
        <v>96.199999999999989</v>
      </c>
      <c r="E6" s="24">
        <v>362</v>
      </c>
      <c r="F6" s="24">
        <f t="shared" si="2"/>
        <v>265.8</v>
      </c>
      <c r="G6" s="5">
        <v>0.98399999999999999</v>
      </c>
      <c r="H6" s="2">
        <f t="shared" si="3"/>
        <v>26.57458563535911</v>
      </c>
      <c r="I6" s="5">
        <v>0.6</v>
      </c>
      <c r="J6" s="21">
        <v>234</v>
      </c>
      <c r="K6" s="21">
        <v>188</v>
      </c>
      <c r="L6" s="2">
        <v>0.65600000000000003</v>
      </c>
      <c r="M6" s="2">
        <v>3.2000000000000001E-2</v>
      </c>
      <c r="N6" s="2">
        <f t="shared" si="4"/>
        <v>4.8780487804878048</v>
      </c>
      <c r="O6" s="2">
        <v>1.6E-2</v>
      </c>
      <c r="P6" s="2">
        <f t="shared" si="5"/>
        <v>2.4390243902439024</v>
      </c>
      <c r="Q6" s="2">
        <v>2.9000000000000001E-2</v>
      </c>
      <c r="R6" s="2">
        <f t="shared" si="6"/>
        <v>4.4207317073170733</v>
      </c>
      <c r="S6" s="16">
        <v>0.45</v>
      </c>
      <c r="T6" s="2">
        <f t="shared" si="7"/>
        <v>68.597560975609753</v>
      </c>
      <c r="U6" s="16">
        <v>7.0000000000000001E-3</v>
      </c>
      <c r="V6" s="2">
        <f t="shared" si="8"/>
        <v>1.0670731707317072</v>
      </c>
      <c r="W6" s="2">
        <v>0.34599999999999997</v>
      </c>
      <c r="X6" s="2">
        <f t="shared" si="9"/>
        <v>52.743902439024382</v>
      </c>
      <c r="Y6" s="2">
        <v>1.2E-2</v>
      </c>
      <c r="Z6" s="2">
        <f t="shared" si="10"/>
        <v>1.8292682926829267</v>
      </c>
      <c r="AA6" s="2">
        <v>7.0000000000000001E-3</v>
      </c>
      <c r="AB6" s="2">
        <f t="shared" si="11"/>
        <v>1.0670731707317072</v>
      </c>
      <c r="AC6" s="2">
        <f t="shared" si="12"/>
        <v>71.369294501037686</v>
      </c>
    </row>
    <row r="7" spans="1:29" x14ac:dyDescent="0.25">
      <c r="A7" s="3">
        <v>30</v>
      </c>
      <c r="B7" s="5">
        <v>7.22</v>
      </c>
      <c r="C7" s="21">
        <f t="shared" si="0"/>
        <v>216.6</v>
      </c>
      <c r="D7" s="24">
        <f t="shared" si="1"/>
        <v>216.6</v>
      </c>
      <c r="E7" s="24">
        <v>486</v>
      </c>
      <c r="F7" s="24">
        <f t="shared" si="2"/>
        <v>269.39999999999998</v>
      </c>
      <c r="G7" s="5">
        <v>1.19</v>
      </c>
      <c r="H7" s="2">
        <f t="shared" si="3"/>
        <v>44.567901234567906</v>
      </c>
      <c r="I7" s="5">
        <v>0.64</v>
      </c>
      <c r="J7" s="21">
        <v>277</v>
      </c>
      <c r="K7" s="21">
        <v>212</v>
      </c>
      <c r="L7" s="2">
        <v>0.68</v>
      </c>
      <c r="M7" s="2">
        <v>3.1E-2</v>
      </c>
      <c r="N7" s="2">
        <f t="shared" si="4"/>
        <v>4.5588235294117645</v>
      </c>
      <c r="O7" s="2">
        <v>6.6000000000000003E-2</v>
      </c>
      <c r="P7" s="2">
        <f t="shared" si="5"/>
        <v>9.7058823529411775</v>
      </c>
      <c r="Q7" s="2">
        <v>4.3999999999999997E-2</v>
      </c>
      <c r="R7" s="2">
        <f t="shared" si="6"/>
        <v>6.4705882352941169</v>
      </c>
      <c r="S7" s="16">
        <v>0.51</v>
      </c>
      <c r="T7" s="2">
        <f>S7/L7*100</f>
        <v>75</v>
      </c>
      <c r="U7" s="16">
        <v>1.7000000000000001E-2</v>
      </c>
      <c r="V7" s="2">
        <f t="shared" si="8"/>
        <v>2.5</v>
      </c>
      <c r="W7" s="2">
        <v>0.33400000000000002</v>
      </c>
      <c r="X7" s="2">
        <f t="shared" si="9"/>
        <v>49.117647058823529</v>
      </c>
      <c r="Y7" s="2">
        <v>1.4999999999999999E-2</v>
      </c>
      <c r="Z7" s="2">
        <f t="shared" si="10"/>
        <v>2.2058823529411762</v>
      </c>
      <c r="AA7" s="2">
        <v>4.2000000000000003E-2</v>
      </c>
      <c r="AB7" s="2">
        <f t="shared" si="11"/>
        <v>6.1764705882352944</v>
      </c>
      <c r="AC7" s="2">
        <f t="shared" si="12"/>
        <v>78.104122281100103</v>
      </c>
    </row>
    <row r="8" spans="1:29" x14ac:dyDescent="0.25">
      <c r="A8" s="3">
        <v>40</v>
      </c>
      <c r="B8" s="5">
        <v>9.64</v>
      </c>
      <c r="C8" s="21">
        <f t="shared" si="0"/>
        <v>385.6</v>
      </c>
      <c r="D8" s="24">
        <f t="shared" si="1"/>
        <v>385.6</v>
      </c>
      <c r="E8" s="24">
        <v>680</v>
      </c>
      <c r="F8" s="24">
        <f t="shared" si="2"/>
        <v>294.39999999999998</v>
      </c>
      <c r="G8" s="5">
        <v>1.49</v>
      </c>
      <c r="H8" s="2">
        <f t="shared" si="3"/>
        <v>56.705882352941181</v>
      </c>
      <c r="I8" s="5">
        <v>0.7</v>
      </c>
      <c r="J8" s="21">
        <v>341</v>
      </c>
      <c r="K8" s="21">
        <v>245</v>
      </c>
      <c r="L8" s="2">
        <v>1.04</v>
      </c>
      <c r="M8" s="2">
        <v>4.2000000000000003E-2</v>
      </c>
      <c r="N8" s="2">
        <f t="shared" si="4"/>
        <v>4.0384615384615383</v>
      </c>
      <c r="O8" s="2">
        <v>0.113</v>
      </c>
      <c r="P8" s="2">
        <f t="shared" si="5"/>
        <v>10.865384615384615</v>
      </c>
      <c r="Q8" s="31">
        <v>4.4999999999999998E-2</v>
      </c>
      <c r="R8" s="2">
        <f t="shared" si="6"/>
        <v>4.3269230769230766</v>
      </c>
      <c r="S8" s="2">
        <v>0.8</v>
      </c>
      <c r="T8" s="2">
        <f t="shared" si="7"/>
        <v>76.923076923076934</v>
      </c>
      <c r="U8" s="16">
        <v>2E-3</v>
      </c>
      <c r="V8" s="2">
        <f t="shared" si="8"/>
        <v>0.19230769230769229</v>
      </c>
      <c r="W8" s="16">
        <v>0.5</v>
      </c>
      <c r="X8" s="2">
        <f t="shared" si="9"/>
        <v>48.076923076923073</v>
      </c>
      <c r="Y8" s="2">
        <v>1.9E-2</v>
      </c>
      <c r="Z8" s="2">
        <f t="shared" si="10"/>
        <v>1.8269230769230766</v>
      </c>
      <c r="AA8" s="2">
        <v>3.4000000000000002E-2</v>
      </c>
      <c r="AB8" s="2">
        <f t="shared" si="11"/>
        <v>3.2692307692307696</v>
      </c>
      <c r="AC8" s="2">
        <f t="shared" si="12"/>
        <v>81.622043065590944</v>
      </c>
    </row>
    <row r="9" spans="1:29" x14ac:dyDescent="0.25">
      <c r="A9" s="3">
        <v>50</v>
      </c>
      <c r="B9" s="5">
        <v>12.04</v>
      </c>
      <c r="C9" s="21">
        <f t="shared" si="0"/>
        <v>602</v>
      </c>
      <c r="D9" s="24">
        <f t="shared" si="1"/>
        <v>602</v>
      </c>
      <c r="E9" s="24">
        <v>922</v>
      </c>
      <c r="F9" s="24">
        <f t="shared" si="2"/>
        <v>320</v>
      </c>
      <c r="G9" s="5">
        <v>1.88</v>
      </c>
      <c r="H9" s="2">
        <f t="shared" si="3"/>
        <v>65.292841648590013</v>
      </c>
      <c r="I9" s="5">
        <v>0.74</v>
      </c>
      <c r="J9" s="21">
        <v>433</v>
      </c>
      <c r="K9" s="21">
        <v>290</v>
      </c>
      <c r="L9" s="2">
        <v>1.37</v>
      </c>
      <c r="M9" s="2">
        <v>5.0999999999999997E-2</v>
      </c>
      <c r="N9" s="2">
        <f t="shared" si="4"/>
        <v>3.722627737226277</v>
      </c>
      <c r="O9" s="2">
        <v>0.11700000000000001</v>
      </c>
      <c r="P9" s="2">
        <f t="shared" si="5"/>
        <v>8.540145985401459</v>
      </c>
      <c r="Q9" s="2">
        <v>3.7999999999999999E-2</v>
      </c>
      <c r="R9" s="2">
        <f t="shared" si="6"/>
        <v>2.773722627737226</v>
      </c>
      <c r="S9" s="16">
        <v>1.01</v>
      </c>
      <c r="T9" s="2">
        <f t="shared" si="7"/>
        <v>73.722627737226276</v>
      </c>
      <c r="U9" s="16">
        <v>2.4E-2</v>
      </c>
      <c r="V9" s="2">
        <f t="shared" si="8"/>
        <v>1.751824817518248</v>
      </c>
      <c r="W9" s="2">
        <v>0.622</v>
      </c>
      <c r="X9" s="2">
        <f t="shared" si="9"/>
        <v>45.401459854014597</v>
      </c>
      <c r="Y9" s="2">
        <v>1.6E-2</v>
      </c>
      <c r="Z9" s="2">
        <f t="shared" si="10"/>
        <v>1.167883211678832</v>
      </c>
      <c r="AA9" s="2">
        <v>0.03</v>
      </c>
      <c r="AB9" s="2">
        <f t="shared" si="11"/>
        <v>2.1897810218978098</v>
      </c>
      <c r="AC9" s="2">
        <f t="shared" si="12"/>
        <v>79.600380151760305</v>
      </c>
    </row>
    <row r="10" spans="1:29" x14ac:dyDescent="0.25">
      <c r="A10" s="3">
        <v>60</v>
      </c>
      <c r="B10" s="5">
        <v>14.46</v>
      </c>
      <c r="C10" s="21">
        <f t="shared" si="0"/>
        <v>867.6</v>
      </c>
      <c r="D10" s="24">
        <f t="shared" si="1"/>
        <v>867.6</v>
      </c>
      <c r="E10" s="24">
        <v>1220</v>
      </c>
      <c r="F10" s="24">
        <f t="shared" si="2"/>
        <v>352.4</v>
      </c>
      <c r="G10" s="5">
        <v>2.3199999999999998</v>
      </c>
      <c r="H10" s="2">
        <f t="shared" si="3"/>
        <v>71.114754098360649</v>
      </c>
      <c r="I10" s="5">
        <v>0.77</v>
      </c>
      <c r="J10" s="21">
        <v>544</v>
      </c>
      <c r="K10" s="21">
        <v>339</v>
      </c>
      <c r="L10" s="2">
        <v>1.804</v>
      </c>
      <c r="M10" s="2">
        <v>6.0999999999999999E-2</v>
      </c>
      <c r="N10" s="2">
        <f t="shared" si="4"/>
        <v>3.3813747228381374</v>
      </c>
      <c r="O10" s="2">
        <v>0.13700000000000001</v>
      </c>
      <c r="P10" s="2">
        <f t="shared" si="5"/>
        <v>7.594235033259424</v>
      </c>
      <c r="Q10" s="2">
        <v>6.3E-2</v>
      </c>
      <c r="R10" s="2">
        <f t="shared" si="6"/>
        <v>3.4922394678492239</v>
      </c>
      <c r="S10" s="2">
        <v>1.1499999999999999</v>
      </c>
      <c r="T10" s="2">
        <f t="shared" si="7"/>
        <v>63.747228381374718</v>
      </c>
      <c r="U10" s="2">
        <v>1.7999999999999999E-2</v>
      </c>
      <c r="V10" s="2">
        <f t="shared" si="8"/>
        <v>0.99778270509977818</v>
      </c>
      <c r="W10" s="2">
        <v>0.71199999999999997</v>
      </c>
      <c r="X10" s="2">
        <f t="shared" si="9"/>
        <v>39.467849223946786</v>
      </c>
      <c r="Y10" s="2">
        <v>1.2E-2</v>
      </c>
      <c r="Z10" s="2">
        <f t="shared" si="10"/>
        <v>0.66518847006651882</v>
      </c>
      <c r="AA10" s="2">
        <v>5.5E-2</v>
      </c>
      <c r="AB10" s="2">
        <f t="shared" si="11"/>
        <v>3.0487804878048781</v>
      </c>
      <c r="AC10" s="2">
        <f t="shared" si="12"/>
        <v>70.323654478919849</v>
      </c>
    </row>
    <row r="11" spans="1:29" x14ac:dyDescent="0.25">
      <c r="A11" s="3">
        <v>70</v>
      </c>
      <c r="B11" s="5">
        <v>16.84</v>
      </c>
      <c r="C11" s="21">
        <f t="shared" si="0"/>
        <v>1178.8</v>
      </c>
      <c r="D11" s="24">
        <f t="shared" si="1"/>
        <v>1178.8</v>
      </c>
      <c r="E11" s="24">
        <v>1571</v>
      </c>
      <c r="F11" s="24">
        <f t="shared" si="2"/>
        <v>392.20000000000005</v>
      </c>
      <c r="G11" s="5">
        <v>2.68</v>
      </c>
      <c r="H11" s="2">
        <f t="shared" si="3"/>
        <v>75.035009548058568</v>
      </c>
      <c r="I11" s="5">
        <v>0.8</v>
      </c>
      <c r="J11" s="21">
        <v>620</v>
      </c>
      <c r="K11" s="21">
        <v>369</v>
      </c>
      <c r="L11" s="2">
        <v>2.1339999999999999</v>
      </c>
      <c r="M11" s="2">
        <v>4.2000000000000003E-2</v>
      </c>
      <c r="N11" s="2">
        <f t="shared" si="4"/>
        <v>1.9681349578256797</v>
      </c>
      <c r="O11" s="2">
        <v>0.184</v>
      </c>
      <c r="P11" s="2">
        <f t="shared" si="5"/>
        <v>8.6223055295220252</v>
      </c>
      <c r="Q11" s="2">
        <v>5.5E-2</v>
      </c>
      <c r="R11" s="2">
        <f t="shared" si="6"/>
        <v>2.5773195876288661</v>
      </c>
      <c r="S11" s="2">
        <v>1.2290000000000001</v>
      </c>
      <c r="T11" s="2">
        <f t="shared" si="7"/>
        <v>57.591377694470481</v>
      </c>
      <c r="U11" s="2">
        <v>1.4999999999999999E-2</v>
      </c>
      <c r="V11" s="2">
        <f t="shared" si="8"/>
        <v>0.70290534208059985</v>
      </c>
      <c r="W11" s="2">
        <v>0.80300000000000005</v>
      </c>
      <c r="X11" s="2">
        <f t="shared" si="9"/>
        <v>37.628865979381452</v>
      </c>
      <c r="Y11" s="2">
        <v>8.0000000000000002E-3</v>
      </c>
      <c r="Z11" s="2">
        <f t="shared" si="10"/>
        <v>0.37488284910965325</v>
      </c>
      <c r="AA11" s="2">
        <v>0.03</v>
      </c>
      <c r="AB11" s="2">
        <f t="shared" si="11"/>
        <v>1.4058106841611997</v>
      </c>
      <c r="AC11" s="2">
        <f t="shared" si="12"/>
        <v>65.705733354027487</v>
      </c>
    </row>
    <row r="12" spans="1:29" x14ac:dyDescent="0.25">
      <c r="A12" s="3">
        <v>80</v>
      </c>
      <c r="B12" s="5">
        <v>19.32</v>
      </c>
      <c r="C12" s="21">
        <f t="shared" si="0"/>
        <v>1545.6</v>
      </c>
      <c r="D12" s="24">
        <f t="shared" si="1"/>
        <v>1545.6</v>
      </c>
      <c r="E12" s="24">
        <v>1978</v>
      </c>
      <c r="F12" s="24">
        <f t="shared" si="2"/>
        <v>432.40000000000009</v>
      </c>
      <c r="G12" s="5">
        <v>3.21</v>
      </c>
      <c r="H12" s="2">
        <f t="shared" si="3"/>
        <v>78.139534883720927</v>
      </c>
      <c r="I12" s="5">
        <v>0.85</v>
      </c>
      <c r="J12" s="21">
        <v>750</v>
      </c>
      <c r="K12" s="21">
        <v>385</v>
      </c>
      <c r="L12" s="2">
        <v>2.7</v>
      </c>
      <c r="M12" s="2">
        <v>0.06</v>
      </c>
      <c r="N12" s="2">
        <f t="shared" si="4"/>
        <v>2.2222222222222219</v>
      </c>
      <c r="O12" s="2">
        <v>0.182</v>
      </c>
      <c r="P12" s="2">
        <f t="shared" si="5"/>
        <v>6.7407407407407405</v>
      </c>
      <c r="Q12" s="2">
        <v>5.2999999999999999E-2</v>
      </c>
      <c r="R12" s="2">
        <f t="shared" si="6"/>
        <v>1.9629629629629628</v>
      </c>
      <c r="S12" s="2">
        <v>1.3</v>
      </c>
      <c r="T12" s="2">
        <f t="shared" si="7"/>
        <v>48.148148148148145</v>
      </c>
      <c r="U12" s="2">
        <v>1.6E-2</v>
      </c>
      <c r="V12" s="2">
        <f t="shared" si="8"/>
        <v>0.59259259259259256</v>
      </c>
      <c r="W12" s="2">
        <v>0.83599999999999997</v>
      </c>
      <c r="X12" s="2">
        <f t="shared" si="9"/>
        <v>30.962962962962958</v>
      </c>
      <c r="Y12" s="2">
        <v>1.7000000000000001E-2</v>
      </c>
      <c r="Z12" s="2">
        <f t="shared" si="10"/>
        <v>0.62962962962962965</v>
      </c>
      <c r="AA12" s="2">
        <v>0.05</v>
      </c>
      <c r="AB12" s="2">
        <f t="shared" si="11"/>
        <v>1.8518518518518516</v>
      </c>
      <c r="AC12" s="2">
        <f t="shared" si="12"/>
        <v>55.196787480523682</v>
      </c>
    </row>
    <row r="13" spans="1:29" s="1" customFormat="1" x14ac:dyDescent="0.25">
      <c r="A13" s="3">
        <v>90</v>
      </c>
      <c r="B13" s="5">
        <v>21.73</v>
      </c>
      <c r="C13" s="21">
        <f t="shared" si="0"/>
        <v>1955.7</v>
      </c>
      <c r="D13" s="24">
        <f t="shared" si="1"/>
        <v>1955.7</v>
      </c>
      <c r="E13" s="24">
        <v>2435</v>
      </c>
      <c r="F13" s="24">
        <f t="shared" si="2"/>
        <v>479.29999999999995</v>
      </c>
      <c r="G13" s="5">
        <v>3.83</v>
      </c>
      <c r="H13" s="2">
        <f t="shared" si="3"/>
        <v>80.316221765913767</v>
      </c>
      <c r="I13" s="5">
        <v>0.88</v>
      </c>
      <c r="J13" s="21">
        <v>890</v>
      </c>
      <c r="K13" s="21">
        <v>423</v>
      </c>
      <c r="L13" s="2">
        <v>3.387</v>
      </c>
      <c r="M13" s="2">
        <v>7.3999999999999996E-2</v>
      </c>
      <c r="N13" s="2">
        <f t="shared" si="4"/>
        <v>2.1848243283141424</v>
      </c>
      <c r="O13" s="2">
        <v>0.16600000000000001</v>
      </c>
      <c r="P13" s="2">
        <f t="shared" si="5"/>
        <v>4.9010924121641573</v>
      </c>
      <c r="Q13" s="2">
        <v>4.9000000000000002E-2</v>
      </c>
      <c r="R13" s="2">
        <f t="shared" si="6"/>
        <v>1.4467080011809863</v>
      </c>
      <c r="S13" s="2">
        <v>1.409</v>
      </c>
      <c r="T13" s="2">
        <f t="shared" si="7"/>
        <v>41.600236197224682</v>
      </c>
      <c r="U13" s="2">
        <v>0.03</v>
      </c>
      <c r="V13" s="2">
        <f t="shared" si="8"/>
        <v>0.88573959255978729</v>
      </c>
      <c r="W13" s="2">
        <v>0.81699999999999995</v>
      </c>
      <c r="X13" s="2">
        <f t="shared" si="9"/>
        <v>24.121641570711542</v>
      </c>
      <c r="Y13" s="2">
        <v>1.7999999999999999E-2</v>
      </c>
      <c r="Z13" s="2">
        <f t="shared" si="10"/>
        <v>0.53144375553587242</v>
      </c>
      <c r="AA13" s="2">
        <v>0.05</v>
      </c>
      <c r="AB13" s="2">
        <f t="shared" si="11"/>
        <v>1.4762326542663124</v>
      </c>
      <c r="AC13" s="2">
        <f t="shared" si="12"/>
        <v>46.401442673033777</v>
      </c>
    </row>
    <row r="14" spans="1:29" x14ac:dyDescent="0.25">
      <c r="A14" s="3">
        <v>100</v>
      </c>
      <c r="B14" s="5">
        <v>24.18</v>
      </c>
      <c r="C14" s="21">
        <f t="shared" si="0"/>
        <v>2418</v>
      </c>
      <c r="D14" s="24">
        <f t="shared" si="1"/>
        <v>2418</v>
      </c>
      <c r="E14" s="24">
        <v>2947</v>
      </c>
      <c r="F14" s="24">
        <f t="shared" si="2"/>
        <v>529</v>
      </c>
      <c r="G14" s="5">
        <v>4.5339999999999998</v>
      </c>
      <c r="H14" s="2">
        <f t="shared" si="3"/>
        <v>82.049541907024093</v>
      </c>
      <c r="I14" s="5">
        <v>0.9</v>
      </c>
      <c r="J14" s="21">
        <v>1058</v>
      </c>
      <c r="K14" s="21">
        <v>457</v>
      </c>
      <c r="L14" s="2">
        <v>4.1399999999999997</v>
      </c>
      <c r="M14" s="2">
        <v>7.0000000000000007E-2</v>
      </c>
      <c r="N14" s="2">
        <f t="shared" si="4"/>
        <v>1.6908212560386475</v>
      </c>
      <c r="O14" s="2">
        <v>0.188</v>
      </c>
      <c r="P14" s="2">
        <f t="shared" si="5"/>
        <v>4.5410628019323678</v>
      </c>
      <c r="Q14" s="2">
        <v>5.3999999999999999E-2</v>
      </c>
      <c r="R14" s="2">
        <f t="shared" si="6"/>
        <v>1.3043478260869565</v>
      </c>
      <c r="S14" s="2">
        <v>1.52</v>
      </c>
      <c r="T14" s="2">
        <f t="shared" si="7"/>
        <v>36.714975845410628</v>
      </c>
      <c r="U14" s="2">
        <v>1.7999999999999999E-2</v>
      </c>
      <c r="V14" s="2">
        <f t="shared" si="8"/>
        <v>0.43478260869565216</v>
      </c>
      <c r="W14" s="2">
        <v>0.83</v>
      </c>
      <c r="X14" s="2">
        <f t="shared" si="9"/>
        <v>20.048309178743963</v>
      </c>
      <c r="Y14" s="2">
        <v>0.02</v>
      </c>
      <c r="Z14" s="2">
        <f t="shared" si="10"/>
        <v>0.48309178743961356</v>
      </c>
      <c r="AA14" s="2">
        <v>3.5999999999999997E-2</v>
      </c>
      <c r="AB14" s="2">
        <f t="shared" si="11"/>
        <v>0.86956521739130432</v>
      </c>
      <c r="AC14" s="2">
        <f t="shared" si="12"/>
        <v>40.635480496715608</v>
      </c>
    </row>
    <row r="15" spans="1:29" s="1" customFormat="1" x14ac:dyDescent="0.25">
      <c r="A15" s="3">
        <v>110</v>
      </c>
      <c r="B15" s="5">
        <v>26.6</v>
      </c>
      <c r="C15" s="21">
        <f t="shared" si="0"/>
        <v>2926</v>
      </c>
      <c r="D15" s="24">
        <f t="shared" si="1"/>
        <v>2926</v>
      </c>
      <c r="E15" s="24">
        <v>3508</v>
      </c>
      <c r="F15" s="24">
        <f t="shared" si="2"/>
        <v>582</v>
      </c>
      <c r="G15" s="5">
        <v>5.3</v>
      </c>
      <c r="H15" s="2">
        <f t="shared" si="3"/>
        <v>83.409350057012546</v>
      </c>
      <c r="I15" s="5">
        <v>0.91700000000000004</v>
      </c>
      <c r="J15" s="21">
        <v>1243</v>
      </c>
      <c r="K15" s="21">
        <v>501</v>
      </c>
      <c r="L15" s="2">
        <v>4.8499999999999996</v>
      </c>
      <c r="M15" s="2">
        <v>7.2999999999999995E-2</v>
      </c>
      <c r="N15" s="2">
        <f t="shared" si="4"/>
        <v>1.5051546391752577</v>
      </c>
      <c r="O15" s="2">
        <v>0.151</v>
      </c>
      <c r="P15" s="2">
        <f t="shared" si="5"/>
        <v>3.1134020618556701</v>
      </c>
      <c r="Q15" s="2">
        <v>4.2999999999999997E-2</v>
      </c>
      <c r="R15" s="2">
        <f t="shared" si="6"/>
        <v>0.88659793814432986</v>
      </c>
      <c r="S15" s="2">
        <v>1.63</v>
      </c>
      <c r="T15" s="2">
        <f t="shared" si="7"/>
        <v>33.608247422680414</v>
      </c>
      <c r="U15" s="2">
        <v>1.2E-2</v>
      </c>
      <c r="V15" s="2">
        <f t="shared" si="8"/>
        <v>0.24742268041237114</v>
      </c>
      <c r="W15" s="2">
        <v>0.86</v>
      </c>
      <c r="X15" s="2">
        <f t="shared" si="9"/>
        <v>17.731958762886599</v>
      </c>
      <c r="Y15" s="2">
        <v>2.5000000000000001E-2</v>
      </c>
      <c r="Z15" s="2">
        <f t="shared" si="10"/>
        <v>0.51546391752577325</v>
      </c>
      <c r="AA15" s="2">
        <v>3.6999999999999998E-2</v>
      </c>
      <c r="AB15" s="2">
        <f t="shared" si="11"/>
        <v>0.7628865979381444</v>
      </c>
      <c r="AC15" s="2">
        <f t="shared" si="12"/>
        <v>37.090629668761487</v>
      </c>
    </row>
    <row r="16" spans="1:29" s="1" customFormat="1" x14ac:dyDescent="0.25">
      <c r="A16" s="3">
        <v>120</v>
      </c>
      <c r="B16" s="5">
        <v>29.06</v>
      </c>
      <c r="C16" s="21">
        <f t="shared" si="0"/>
        <v>3487.2</v>
      </c>
      <c r="D16" s="24">
        <f t="shared" si="1"/>
        <v>3487.2</v>
      </c>
      <c r="E16" s="24">
        <v>4133</v>
      </c>
      <c r="F16" s="24">
        <f t="shared" si="2"/>
        <v>645.80000000000018</v>
      </c>
      <c r="G16" s="5">
        <v>6.23</v>
      </c>
      <c r="H16" s="2">
        <f t="shared" si="3"/>
        <v>84.374546334381805</v>
      </c>
      <c r="I16" s="5">
        <v>0.92700000000000005</v>
      </c>
      <c r="J16" s="21">
        <v>1449</v>
      </c>
      <c r="K16" s="21">
        <v>542</v>
      </c>
      <c r="L16" s="2">
        <v>5.79</v>
      </c>
      <c r="M16" s="2">
        <v>7.6999999999999999E-2</v>
      </c>
      <c r="N16" s="2">
        <f t="shared" si="4"/>
        <v>1.3298791018998273</v>
      </c>
      <c r="O16" s="2">
        <v>0.2</v>
      </c>
      <c r="P16" s="2">
        <f t="shared" si="5"/>
        <v>3.4542314335060449</v>
      </c>
      <c r="Q16" s="2">
        <v>5.2999999999999999E-2</v>
      </c>
      <c r="R16" s="2">
        <f t="shared" si="6"/>
        <v>0.91537132987910186</v>
      </c>
      <c r="S16" s="2">
        <v>1.8</v>
      </c>
      <c r="T16" s="2">
        <f t="shared" si="7"/>
        <v>31.088082901554404</v>
      </c>
      <c r="U16" s="2">
        <v>2.1999999999999999E-2</v>
      </c>
      <c r="V16" s="2">
        <f t="shared" si="8"/>
        <v>0.37996545768566492</v>
      </c>
      <c r="W16" s="2">
        <v>0.95</v>
      </c>
      <c r="X16" s="2">
        <f t="shared" si="9"/>
        <v>16.40759930915371</v>
      </c>
      <c r="Y16" s="30">
        <v>0.01</v>
      </c>
      <c r="Z16" s="2">
        <f t="shared" si="10"/>
        <v>0.17271157167530224</v>
      </c>
      <c r="AA16" s="31">
        <v>0.04</v>
      </c>
      <c r="AB16" s="2">
        <f t="shared" si="11"/>
        <v>0.69084628670120896</v>
      </c>
      <c r="AC16" s="2">
        <f t="shared" si="12"/>
        <v>34.99457064865549</v>
      </c>
    </row>
    <row r="17" spans="1:29" s="1" customFormat="1" x14ac:dyDescent="0.25">
      <c r="A17" s="3">
        <v>130</v>
      </c>
      <c r="B17" s="5">
        <v>31.42</v>
      </c>
      <c r="C17" s="21">
        <f t="shared" si="0"/>
        <v>4084.6000000000004</v>
      </c>
      <c r="D17" s="24">
        <f t="shared" si="1"/>
        <v>4084.6000000000004</v>
      </c>
      <c r="E17" s="24">
        <v>4860</v>
      </c>
      <c r="F17" s="24">
        <f t="shared" si="2"/>
        <v>775.39999999999964</v>
      </c>
      <c r="G17" s="5">
        <v>7.3</v>
      </c>
      <c r="H17" s="2">
        <f t="shared" si="3"/>
        <v>84.045267489711932</v>
      </c>
      <c r="I17" s="5">
        <v>0.93300000000000005</v>
      </c>
      <c r="J17" s="21">
        <v>1700</v>
      </c>
      <c r="K17" s="21">
        <v>610</v>
      </c>
      <c r="L17" s="2">
        <v>6.8</v>
      </c>
      <c r="M17" s="2">
        <v>7.1999999999999995E-2</v>
      </c>
      <c r="N17" s="2">
        <f t="shared" si="4"/>
        <v>1.0588235294117647</v>
      </c>
      <c r="O17" s="2">
        <v>0.2</v>
      </c>
      <c r="P17" s="2">
        <f t="shared" si="5"/>
        <v>2.9411764705882355</v>
      </c>
      <c r="Q17" s="2">
        <v>0.04</v>
      </c>
      <c r="R17" s="2">
        <f t="shared" si="6"/>
        <v>0.58823529411764708</v>
      </c>
      <c r="S17" s="2">
        <v>1.97</v>
      </c>
      <c r="T17" s="2">
        <f t="shared" si="7"/>
        <v>28.97058823529412</v>
      </c>
      <c r="U17" s="2">
        <v>2.3E-2</v>
      </c>
      <c r="V17" s="2">
        <f t="shared" si="8"/>
        <v>0.33823529411764702</v>
      </c>
      <c r="W17" s="2">
        <v>1</v>
      </c>
      <c r="X17" s="2">
        <f t="shared" si="9"/>
        <v>14.705882352941178</v>
      </c>
      <c r="Y17" s="2">
        <v>2.1999999999999999E-2</v>
      </c>
      <c r="Z17" s="2">
        <f t="shared" si="10"/>
        <v>0.3235294117647059</v>
      </c>
      <c r="AA17" s="2">
        <v>0.04</v>
      </c>
      <c r="AB17" s="2">
        <f t="shared" si="11"/>
        <v>0.58823529411764708</v>
      </c>
      <c r="AC17" s="2">
        <f t="shared" si="12"/>
        <v>32.653341340390291</v>
      </c>
    </row>
    <row r="18" spans="1:29" s="1" customFormat="1" x14ac:dyDescent="0.25">
      <c r="A18" s="3">
        <v>140</v>
      </c>
      <c r="B18" s="5">
        <v>33.89</v>
      </c>
      <c r="C18" s="21">
        <f t="shared" si="0"/>
        <v>4744.6000000000004</v>
      </c>
      <c r="D18" s="24">
        <f t="shared" si="1"/>
        <v>4744.6000000000004</v>
      </c>
      <c r="E18" s="24">
        <v>5640</v>
      </c>
      <c r="F18" s="24">
        <f t="shared" si="2"/>
        <v>895.39999999999964</v>
      </c>
      <c r="G18" s="5">
        <v>8.76</v>
      </c>
      <c r="H18" s="2">
        <f t="shared" si="3"/>
        <v>84.12411347517731</v>
      </c>
      <c r="I18" s="5">
        <v>0.93899999999999995</v>
      </c>
      <c r="J18" s="21">
        <v>2050</v>
      </c>
      <c r="K18" s="21">
        <v>700</v>
      </c>
      <c r="L18" s="2">
        <v>8.25</v>
      </c>
      <c r="M18" s="2">
        <v>0.08</v>
      </c>
      <c r="N18" s="2">
        <f t="shared" si="4"/>
        <v>0.96969696969696972</v>
      </c>
      <c r="O18" s="2">
        <v>0.23</v>
      </c>
      <c r="P18" s="2">
        <f t="shared" si="5"/>
        <v>2.7878787878787881</v>
      </c>
      <c r="Q18" s="2">
        <v>7.0000000000000007E-2</v>
      </c>
      <c r="R18" s="2">
        <f t="shared" si="6"/>
        <v>0.84848484848484862</v>
      </c>
      <c r="S18" s="2">
        <v>2.2999999999999998</v>
      </c>
      <c r="T18" s="2">
        <f t="shared" si="7"/>
        <v>27.878787878787875</v>
      </c>
      <c r="U18" s="2">
        <v>3.1E-2</v>
      </c>
      <c r="V18" s="2">
        <f t="shared" si="8"/>
        <v>0.37575757575757579</v>
      </c>
      <c r="W18" s="2">
        <v>1.18</v>
      </c>
      <c r="X18" s="2">
        <f t="shared" si="9"/>
        <v>14.303030303030303</v>
      </c>
      <c r="Y18" s="2">
        <v>0.03</v>
      </c>
      <c r="Z18" s="2">
        <f t="shared" si="10"/>
        <v>0.36363636363636365</v>
      </c>
      <c r="AA18" s="2">
        <v>4.2999999999999997E-2</v>
      </c>
      <c r="AB18" s="2">
        <f t="shared" si="11"/>
        <v>0.52121212121212113</v>
      </c>
      <c r="AC18" s="2">
        <f t="shared" si="12"/>
        <v>32.742281092895887</v>
      </c>
    </row>
    <row r="19" spans="1:29" s="1" customFormat="1" x14ac:dyDescent="0.25">
      <c r="A19" s="3">
        <v>150</v>
      </c>
      <c r="B19" s="5">
        <v>36.29</v>
      </c>
      <c r="C19" s="21">
        <f t="shared" si="0"/>
        <v>5443.5</v>
      </c>
      <c r="D19" s="24">
        <f t="shared" si="1"/>
        <v>5443.5</v>
      </c>
      <c r="E19" s="24">
        <v>6390</v>
      </c>
      <c r="F19" s="24">
        <f t="shared" si="2"/>
        <v>946.5</v>
      </c>
      <c r="G19" s="5">
        <v>10.85</v>
      </c>
      <c r="H19" s="2">
        <f t="shared" si="3"/>
        <v>85.187793427230048</v>
      </c>
      <c r="I19" s="5">
        <v>0.94</v>
      </c>
      <c r="J19" s="21">
        <v>2230</v>
      </c>
      <c r="K19" s="21">
        <v>750</v>
      </c>
      <c r="L19" s="2">
        <v>9.0500000000000007</v>
      </c>
      <c r="M19" s="2">
        <v>0.08</v>
      </c>
      <c r="N19" s="2">
        <f t="shared" si="4"/>
        <v>0.88397790055248604</v>
      </c>
      <c r="O19" s="2">
        <v>0.19</v>
      </c>
      <c r="P19" s="2">
        <f t="shared" si="5"/>
        <v>2.0994475138121542</v>
      </c>
      <c r="Q19" s="2">
        <v>0.08</v>
      </c>
      <c r="R19" s="2">
        <f t="shared" si="6"/>
        <v>0.88397790055248604</v>
      </c>
      <c r="S19" s="2">
        <v>2.42</v>
      </c>
      <c r="T19" s="2">
        <f t="shared" si="7"/>
        <v>26.740331491712706</v>
      </c>
      <c r="U19" s="2">
        <v>0.03</v>
      </c>
      <c r="V19" s="2">
        <f t="shared" si="8"/>
        <v>0.33149171270718231</v>
      </c>
      <c r="W19" s="2">
        <v>1.25</v>
      </c>
      <c r="X19" s="2">
        <f t="shared" si="9"/>
        <v>13.812154696132595</v>
      </c>
      <c r="Y19" s="2">
        <v>0.03</v>
      </c>
      <c r="Z19" s="2">
        <f t="shared" si="10"/>
        <v>0.33149171270718231</v>
      </c>
      <c r="AA19" s="2">
        <v>0.06</v>
      </c>
      <c r="AB19" s="2">
        <f t="shared" si="11"/>
        <v>0.66298342541436461</v>
      </c>
      <c r="AC19" s="2">
        <f t="shared" si="12"/>
        <v>31.933713605687025</v>
      </c>
    </row>
    <row r="20" spans="1:29" s="1" customFormat="1" x14ac:dyDescent="0.25">
      <c r="A20" s="3">
        <v>160</v>
      </c>
      <c r="B20" s="5">
        <v>38.72</v>
      </c>
      <c r="C20" s="21">
        <f t="shared" si="0"/>
        <v>6195.2</v>
      </c>
      <c r="D20" s="24">
        <f t="shared" si="1"/>
        <v>6195.2</v>
      </c>
      <c r="E20" s="24">
        <v>7250</v>
      </c>
      <c r="F20" s="24">
        <f t="shared" si="2"/>
        <v>1054.8000000000002</v>
      </c>
      <c r="G20" s="5">
        <v>10.85</v>
      </c>
      <c r="H20" s="2">
        <f t="shared" si="3"/>
        <v>85.451034482758615</v>
      </c>
      <c r="I20" s="5">
        <v>0.94499999999999995</v>
      </c>
      <c r="J20" s="21">
        <v>2520</v>
      </c>
      <c r="K20" s="21">
        <v>830</v>
      </c>
      <c r="L20" s="2">
        <v>10.32</v>
      </c>
      <c r="M20" s="2">
        <v>7.0000000000000007E-2</v>
      </c>
      <c r="N20" s="2">
        <f t="shared" si="4"/>
        <v>0.67829457364341095</v>
      </c>
      <c r="O20" s="2">
        <v>0.2</v>
      </c>
      <c r="P20" s="2">
        <f t="shared" si="5"/>
        <v>1.9379844961240309</v>
      </c>
      <c r="Q20" s="2">
        <v>0.08</v>
      </c>
      <c r="R20" s="2">
        <f t="shared" si="6"/>
        <v>0.77519379844961245</v>
      </c>
      <c r="S20" s="2">
        <v>2.66</v>
      </c>
      <c r="T20" s="2">
        <f t="shared" si="7"/>
        <v>25.775193798449614</v>
      </c>
      <c r="U20" s="2">
        <v>0.03</v>
      </c>
      <c r="V20" s="2">
        <f t="shared" si="8"/>
        <v>0.29069767441860467</v>
      </c>
      <c r="W20" s="2">
        <v>1.38</v>
      </c>
      <c r="X20" s="2">
        <f t="shared" si="9"/>
        <v>13.372093023255813</v>
      </c>
      <c r="Y20" s="2">
        <v>0.03</v>
      </c>
      <c r="Z20" s="2">
        <f t="shared" si="10"/>
        <v>0.29069767441860467</v>
      </c>
      <c r="AA20" s="2">
        <v>0.03</v>
      </c>
      <c r="AB20" s="2">
        <f t="shared" si="11"/>
        <v>0.29069767441860467</v>
      </c>
      <c r="AC20" s="2">
        <f t="shared" si="12"/>
        <v>31.779901773311863</v>
      </c>
    </row>
    <row r="21" spans="1:29" s="1" customFormat="1" x14ac:dyDescent="0.25">
      <c r="A21" s="3">
        <v>170</v>
      </c>
      <c r="B21" s="5">
        <v>41.2</v>
      </c>
      <c r="C21" s="21">
        <f t="shared" si="0"/>
        <v>7004.0000000000009</v>
      </c>
      <c r="D21" s="24">
        <f t="shared" si="1"/>
        <v>7004.0000000000009</v>
      </c>
      <c r="E21" s="24">
        <v>8180</v>
      </c>
      <c r="F21" s="24">
        <f t="shared" si="2"/>
        <v>1175.9999999999991</v>
      </c>
      <c r="G21" s="5">
        <v>12.23</v>
      </c>
      <c r="H21" s="2">
        <f t="shared" si="3"/>
        <v>85.623471882640601</v>
      </c>
      <c r="I21" s="5">
        <v>0.94699999999999995</v>
      </c>
      <c r="J21" s="21">
        <v>2910</v>
      </c>
      <c r="K21" s="21">
        <v>900</v>
      </c>
      <c r="L21" s="2">
        <v>11.6</v>
      </c>
      <c r="M21" s="2">
        <v>0.09</v>
      </c>
      <c r="N21" s="2">
        <f t="shared" si="4"/>
        <v>0.77586206896551724</v>
      </c>
      <c r="O21" s="2">
        <v>0.22</v>
      </c>
      <c r="P21" s="2">
        <f t="shared" si="5"/>
        <v>1.896551724137931</v>
      </c>
      <c r="Q21" s="2">
        <v>7.0000000000000007E-2</v>
      </c>
      <c r="R21" s="2">
        <f t="shared" si="6"/>
        <v>0.60344827586206906</v>
      </c>
      <c r="S21" s="2">
        <v>2.91</v>
      </c>
      <c r="T21" s="2">
        <f t="shared" si="7"/>
        <v>25.086206896551726</v>
      </c>
      <c r="U21" s="2">
        <v>0.04</v>
      </c>
      <c r="V21" s="2">
        <f t="shared" si="8"/>
        <v>0.34482758620689657</v>
      </c>
      <c r="W21" s="2">
        <v>1.56</v>
      </c>
      <c r="X21" s="2">
        <f t="shared" si="9"/>
        <v>13.448275862068968</v>
      </c>
      <c r="Y21" s="2">
        <v>0.04</v>
      </c>
      <c r="Z21" s="2">
        <f t="shared" si="10"/>
        <v>0.34482758620689657</v>
      </c>
      <c r="AA21" s="2">
        <v>0.05</v>
      </c>
      <c r="AB21" s="2">
        <f t="shared" si="11"/>
        <v>0.43103448275862066</v>
      </c>
      <c r="AC21" s="2">
        <f t="shared" si="12"/>
        <v>32.778588469746005</v>
      </c>
    </row>
    <row r="22" spans="1:29" s="1" customFormat="1" x14ac:dyDescent="0.25">
      <c r="A22" s="3">
        <v>175</v>
      </c>
      <c r="B22" s="5">
        <v>42.4</v>
      </c>
      <c r="C22" s="22">
        <f t="shared" si="0"/>
        <v>7420</v>
      </c>
      <c r="D22" s="24">
        <f t="shared" si="1"/>
        <v>7420</v>
      </c>
      <c r="E22" s="24">
        <v>8660</v>
      </c>
      <c r="F22" s="24">
        <f t="shared" si="2"/>
        <v>1240</v>
      </c>
      <c r="G22" s="5">
        <v>12.85</v>
      </c>
      <c r="H22" s="2">
        <f t="shared" si="3"/>
        <v>85.681293302540411</v>
      </c>
      <c r="I22" s="5">
        <v>0.94799999999999995</v>
      </c>
      <c r="J22" s="21">
        <v>3000</v>
      </c>
      <c r="K22" s="21">
        <v>960</v>
      </c>
      <c r="L22" s="2">
        <v>12.22</v>
      </c>
      <c r="M22" s="2">
        <v>0.08</v>
      </c>
      <c r="N22" s="2">
        <f t="shared" si="4"/>
        <v>0.65466448445171843</v>
      </c>
      <c r="O22" s="2">
        <v>0.21</v>
      </c>
      <c r="P22" s="2">
        <f t="shared" si="5"/>
        <v>1.718494271685761</v>
      </c>
      <c r="Q22" s="2">
        <v>0.04</v>
      </c>
      <c r="R22" s="2">
        <f t="shared" si="6"/>
        <v>0.32733224222585922</v>
      </c>
      <c r="S22" s="2">
        <v>3.05</v>
      </c>
      <c r="T22" s="2">
        <f t="shared" si="7"/>
        <v>24.959083469721765</v>
      </c>
      <c r="U22" s="2">
        <v>7.0000000000000007E-2</v>
      </c>
      <c r="V22" s="2">
        <f t="shared" si="8"/>
        <v>0.57283142389525377</v>
      </c>
      <c r="W22" s="2">
        <v>1.65</v>
      </c>
      <c r="X22" s="2">
        <f t="shared" si="9"/>
        <v>13.502454991816693</v>
      </c>
      <c r="Y22" s="2">
        <v>0.03</v>
      </c>
      <c r="Z22" s="2">
        <f t="shared" si="10"/>
        <v>0.24549918166939438</v>
      </c>
      <c r="AA22" s="2">
        <v>0.05</v>
      </c>
      <c r="AB22" s="2">
        <f t="shared" si="11"/>
        <v>0.4091653027823241</v>
      </c>
      <c r="AC22" s="2">
        <f t="shared" si="12"/>
        <v>33.516514225784171</v>
      </c>
    </row>
    <row r="23" spans="1:29" s="1" customFormat="1" x14ac:dyDescent="0.25">
      <c r="A23" s="7">
        <v>193.75</v>
      </c>
      <c r="B23" s="8">
        <v>51.05</v>
      </c>
      <c r="C23" s="23">
        <f>A23*B23</f>
        <v>9890.9375</v>
      </c>
      <c r="D23" s="25">
        <f>C23</f>
        <v>9890.9375</v>
      </c>
      <c r="E23" s="25">
        <v>11320</v>
      </c>
      <c r="F23" s="25">
        <f>E23-D23</f>
        <v>1429.0625</v>
      </c>
      <c r="G23" s="8">
        <v>16.8</v>
      </c>
      <c r="H23" s="9">
        <f>D23/E23*100</f>
        <v>87.375772968197879</v>
      </c>
      <c r="I23" s="8">
        <v>0.95199999999999996</v>
      </c>
      <c r="J23" s="23">
        <v>3930</v>
      </c>
      <c r="K23" s="23">
        <v>1200</v>
      </c>
      <c r="L23" s="9">
        <v>16.2</v>
      </c>
      <c r="M23" s="9">
        <v>0.16</v>
      </c>
      <c r="N23" s="9">
        <f>M23/L23*100</f>
        <v>0.98765432098765427</v>
      </c>
      <c r="O23" s="9">
        <v>0.14000000000000001</v>
      </c>
      <c r="P23" s="9">
        <f>O23/L23*100</f>
        <v>0.86419753086419759</v>
      </c>
      <c r="Q23" s="9">
        <v>0.06</v>
      </c>
      <c r="R23" s="9">
        <f>Q23/L23*100</f>
        <v>0.37037037037037041</v>
      </c>
      <c r="S23" s="9">
        <v>3.8</v>
      </c>
      <c r="T23" s="9">
        <f>S23/L23*100</f>
        <v>23.456790123456788</v>
      </c>
      <c r="U23" s="9">
        <v>0.03</v>
      </c>
      <c r="V23" s="9">
        <f>U23/L23*100</f>
        <v>0.1851851851851852</v>
      </c>
      <c r="W23" s="9">
        <v>2.0299999999999998</v>
      </c>
      <c r="X23" s="9">
        <f>W23/L23*100</f>
        <v>12.530864197530864</v>
      </c>
      <c r="Y23" s="9">
        <v>0.05</v>
      </c>
      <c r="Z23" s="9">
        <f>Y23/L23*100</f>
        <v>0.30864197530864201</v>
      </c>
      <c r="AA23" s="9">
        <v>0.1</v>
      </c>
      <c r="AB23" s="9">
        <f>AA23/L23*100</f>
        <v>0.61728395061728403</v>
      </c>
      <c r="AC23" s="9">
        <f>SQRT((M23^2+O23^2+Q23^2+S23^2+U23^2+W23^4+Y23^2+AA23^2)/(L23^2))*100</f>
        <v>34.636185208373504</v>
      </c>
    </row>
    <row r="24" spans="1:29" s="13" customFormat="1" x14ac:dyDescent="0.25">
      <c r="A24" s="10"/>
      <c r="B24" s="11"/>
      <c r="C24" s="11"/>
      <c r="D24" s="10"/>
      <c r="E24" s="10"/>
      <c r="F24" s="11"/>
      <c r="G24" s="11"/>
      <c r="H24" s="12"/>
      <c r="I24" s="11"/>
      <c r="J24" s="11"/>
      <c r="AB24" s="12"/>
      <c r="AC24" s="14"/>
    </row>
    <row r="25" spans="1:29" x14ac:dyDescent="0.25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18" x14ac:dyDescent="0.35">
      <c r="A26" s="41" t="s">
        <v>0</v>
      </c>
      <c r="B26" s="41" t="s">
        <v>1</v>
      </c>
      <c r="C26" s="41" t="s">
        <v>3</v>
      </c>
      <c r="D26" s="41" t="s">
        <v>2</v>
      </c>
      <c r="E26" s="41" t="s">
        <v>4</v>
      </c>
      <c r="F26" s="41" t="s">
        <v>5</v>
      </c>
      <c r="G26" s="41" t="s">
        <v>6</v>
      </c>
      <c r="H26" s="41" t="s">
        <v>7</v>
      </c>
      <c r="I26" s="41" t="s">
        <v>13</v>
      </c>
      <c r="J26" s="42" t="s">
        <v>15</v>
      </c>
      <c r="K26" s="42" t="s">
        <v>16</v>
      </c>
      <c r="L26" s="42" t="s">
        <v>18</v>
      </c>
      <c r="M26" s="43" t="s">
        <v>24</v>
      </c>
      <c r="N26" s="44"/>
      <c r="O26" s="43" t="s">
        <v>19</v>
      </c>
      <c r="P26" s="44"/>
      <c r="Q26" s="43" t="s">
        <v>25</v>
      </c>
      <c r="R26" s="44"/>
      <c r="S26" s="43" t="s">
        <v>20</v>
      </c>
      <c r="T26" s="44"/>
      <c r="U26" s="43" t="s">
        <v>26</v>
      </c>
      <c r="V26" s="44"/>
      <c r="W26" s="43" t="s">
        <v>21</v>
      </c>
      <c r="X26" s="44"/>
      <c r="Y26" s="43" t="s">
        <v>27</v>
      </c>
      <c r="Z26" s="44"/>
      <c r="AA26" s="43" t="s">
        <v>22</v>
      </c>
      <c r="AB26" s="44"/>
      <c r="AC26" s="42" t="s">
        <v>23</v>
      </c>
    </row>
    <row r="27" spans="1:29" x14ac:dyDescent="0.25">
      <c r="A27" s="41" t="s">
        <v>8</v>
      </c>
      <c r="B27" s="41" t="s">
        <v>9</v>
      </c>
      <c r="C27" s="41" t="s">
        <v>10</v>
      </c>
      <c r="D27" s="41" t="s">
        <v>10</v>
      </c>
      <c r="E27" s="41" t="s">
        <v>10</v>
      </c>
      <c r="F27" s="41" t="s">
        <v>10</v>
      </c>
      <c r="G27" s="41" t="s">
        <v>8</v>
      </c>
      <c r="H27" s="41" t="s">
        <v>11</v>
      </c>
      <c r="I27" s="45" t="s">
        <v>12</v>
      </c>
      <c r="J27" s="42" t="s">
        <v>14</v>
      </c>
      <c r="K27" s="42" t="s">
        <v>17</v>
      </c>
      <c r="L27" s="42" t="s">
        <v>8</v>
      </c>
      <c r="M27" s="42" t="s">
        <v>8</v>
      </c>
      <c r="N27" s="42" t="s">
        <v>11</v>
      </c>
      <c r="O27" s="42" t="s">
        <v>8</v>
      </c>
      <c r="P27" s="42" t="s">
        <v>11</v>
      </c>
      <c r="Q27" s="42" t="s">
        <v>8</v>
      </c>
      <c r="R27" s="42" t="s">
        <v>11</v>
      </c>
      <c r="S27" s="46" t="s">
        <v>8</v>
      </c>
      <c r="T27" s="42" t="s">
        <v>11</v>
      </c>
      <c r="U27" s="42" t="s">
        <v>8</v>
      </c>
      <c r="V27" s="42" t="s">
        <v>11</v>
      </c>
      <c r="W27" s="46" t="s">
        <v>8</v>
      </c>
      <c r="X27" s="42" t="s">
        <v>11</v>
      </c>
      <c r="Y27" s="42" t="s">
        <v>8</v>
      </c>
      <c r="Z27" s="42" t="s">
        <v>11</v>
      </c>
      <c r="AA27" s="46" t="s">
        <v>8</v>
      </c>
      <c r="AB27" s="42" t="s">
        <v>11</v>
      </c>
      <c r="AC27" s="46" t="s">
        <v>11</v>
      </c>
    </row>
    <row r="28" spans="1:29" s="1" customFormat="1" x14ac:dyDescent="0.25">
      <c r="A28" s="17">
        <v>5</v>
      </c>
      <c r="B28" s="18">
        <v>0.01</v>
      </c>
      <c r="C28" s="26">
        <f>A28*B28</f>
        <v>0.05</v>
      </c>
      <c r="D28" s="27">
        <f>C28</f>
        <v>0.05</v>
      </c>
      <c r="E28" s="27">
        <v>129</v>
      </c>
      <c r="F28" s="27">
        <f>E28-D28</f>
        <v>128.94999999999999</v>
      </c>
      <c r="G28" s="18">
        <v>0.5</v>
      </c>
      <c r="H28" s="33">
        <f>D28/E28*100</f>
        <v>3.875968992248062E-2</v>
      </c>
      <c r="I28" s="18">
        <v>0.21</v>
      </c>
      <c r="J28" s="29">
        <v>135</v>
      </c>
      <c r="K28" s="29">
        <v>134</v>
      </c>
      <c r="L28" s="32">
        <v>0.33</v>
      </c>
      <c r="M28" s="32">
        <v>0.01</v>
      </c>
      <c r="N28" s="32">
        <f>M28/L28*100</f>
        <v>3.0303030303030303</v>
      </c>
      <c r="O28" s="32">
        <v>7.0000000000000007E-2</v>
      </c>
      <c r="P28" s="32">
        <f>O28/L28*100</f>
        <v>21.212121212121211</v>
      </c>
      <c r="Q28" s="32">
        <v>0.02</v>
      </c>
      <c r="R28" s="32">
        <f>Q28/L28*100</f>
        <v>6.0606060606060606</v>
      </c>
      <c r="S28" s="33">
        <v>0.16</v>
      </c>
      <c r="T28" s="32">
        <f>S28/L28*100</f>
        <v>48.484848484848484</v>
      </c>
      <c r="U28" s="32">
        <v>8.0000000000000002E-3</v>
      </c>
      <c r="V28" s="32">
        <f>U28/L28*100</f>
        <v>2.4242424242424243</v>
      </c>
      <c r="W28" s="33">
        <v>0.126</v>
      </c>
      <c r="X28" s="32">
        <f>W28/L28*100</f>
        <v>38.18181818181818</v>
      </c>
      <c r="Y28" s="32">
        <v>1.2E-2</v>
      </c>
      <c r="Z28" s="32">
        <f>Y28/L28*100</f>
        <v>3.6363636363636362</v>
      </c>
      <c r="AA28" s="33">
        <v>3.7999999999999999E-2</v>
      </c>
      <c r="AB28" s="32">
        <f>AA28/L28*100</f>
        <v>11.515151515151514</v>
      </c>
      <c r="AC28" s="33">
        <f>SQRT((M28^2+O28^2+Q28^2+S28^2+U28^2+W28^4+Y28^2+AA28^2)/(L28^2))*100</f>
        <v>54.968099418835727</v>
      </c>
    </row>
    <row r="29" spans="1:29" x14ac:dyDescent="0.25">
      <c r="A29" s="3">
        <v>10</v>
      </c>
      <c r="B29" s="5">
        <v>0.06</v>
      </c>
      <c r="C29" s="21">
        <f t="shared" ref="C29:C48" si="13">A29*B29</f>
        <v>0.6</v>
      </c>
      <c r="D29" s="24">
        <f t="shared" ref="D29:D48" si="14">C29</f>
        <v>0.6</v>
      </c>
      <c r="E29" s="24">
        <v>141</v>
      </c>
      <c r="F29" s="24">
        <f t="shared" ref="F29:F48" si="15">E29-D29</f>
        <v>140.4</v>
      </c>
      <c r="G29" s="5">
        <v>0.55000000000000004</v>
      </c>
      <c r="H29" s="2">
        <f t="shared" ref="H29:H48" si="16">D29/E29*100</f>
        <v>0.42553191489361702</v>
      </c>
      <c r="I29" s="5">
        <v>0.35</v>
      </c>
      <c r="J29" s="21">
        <v>134</v>
      </c>
      <c r="K29" s="21">
        <v>119</v>
      </c>
      <c r="L29" s="2">
        <v>0.33</v>
      </c>
      <c r="M29" s="2">
        <v>8.9999999999999993E-3</v>
      </c>
      <c r="N29" s="2">
        <f t="shared" ref="N29:N38" si="17">M29/L29*100</f>
        <v>2.7272727272727266</v>
      </c>
      <c r="O29" s="2">
        <v>7.0000000000000007E-2</v>
      </c>
      <c r="P29" s="2">
        <f t="shared" ref="P29:P38" si="18">O29/L29*100</f>
        <v>21.212121212121211</v>
      </c>
      <c r="Q29" s="2">
        <v>1.4E-2</v>
      </c>
      <c r="R29" s="2">
        <f t="shared" ref="R29:R38" si="19">Q29/L29*100</f>
        <v>4.2424242424242422</v>
      </c>
      <c r="S29" s="2">
        <v>0.19400000000000001</v>
      </c>
      <c r="T29" s="2">
        <f t="shared" ref="T29:T38" si="20">S29/L29*100</f>
        <v>58.787878787878789</v>
      </c>
      <c r="U29" s="2">
        <v>6.0000000000000001E-3</v>
      </c>
      <c r="V29" s="2">
        <f t="shared" ref="V29:V38" si="21">U29/L29*100</f>
        <v>1.8181818181818181</v>
      </c>
      <c r="W29" s="2">
        <v>0.158</v>
      </c>
      <c r="X29" s="2">
        <f t="shared" ref="X29:X38" si="22">W29/L29*100</f>
        <v>47.878787878787875</v>
      </c>
      <c r="Y29" s="2">
        <v>1E-3</v>
      </c>
      <c r="Z29" s="2">
        <f t="shared" ref="Z29:Z37" si="23">Y29/L29*100</f>
        <v>0.30303030303030304</v>
      </c>
      <c r="AA29" s="2">
        <v>0.05</v>
      </c>
      <c r="AB29" s="2">
        <f t="shared" ref="AB29:AB38" si="24">AA29/L29*100</f>
        <v>15.151515151515152</v>
      </c>
      <c r="AC29" s="2">
        <f>SQRT((M29^2+O29^2+Q29^2+S29^2+U29^2+W29^4+Y29^2+AA29^2)/(L29^2))*100</f>
        <v>64.973824846252626</v>
      </c>
    </row>
    <row r="30" spans="1:29" x14ac:dyDescent="0.25">
      <c r="A30" s="3">
        <v>20</v>
      </c>
      <c r="B30" s="5">
        <v>0.1</v>
      </c>
      <c r="C30" s="21">
        <f t="shared" si="13"/>
        <v>2</v>
      </c>
      <c r="D30" s="24">
        <f t="shared" si="14"/>
        <v>2</v>
      </c>
      <c r="E30" s="24">
        <v>180</v>
      </c>
      <c r="F30" s="24">
        <f t="shared" si="15"/>
        <v>178</v>
      </c>
      <c r="G30" s="5">
        <v>0.63</v>
      </c>
      <c r="H30" s="2">
        <f>D30/E30*100</f>
        <v>1.1111111111111112</v>
      </c>
      <c r="I30" s="5">
        <v>0.41</v>
      </c>
      <c r="J30" s="21">
        <v>144</v>
      </c>
      <c r="K30" s="21">
        <v>129</v>
      </c>
      <c r="L30" s="2">
        <v>0.4</v>
      </c>
      <c r="M30" s="2">
        <v>1.4999999999999999E-2</v>
      </c>
      <c r="N30" s="2">
        <f t="shared" si="17"/>
        <v>3.75</v>
      </c>
      <c r="O30" s="2">
        <v>6.0999999999999999E-2</v>
      </c>
      <c r="P30" s="2">
        <f t="shared" si="18"/>
        <v>15.25</v>
      </c>
      <c r="Q30" s="2">
        <v>0.02</v>
      </c>
      <c r="R30" s="2">
        <f t="shared" si="19"/>
        <v>5</v>
      </c>
      <c r="S30" s="2">
        <v>0.23300000000000001</v>
      </c>
      <c r="T30" s="2">
        <f t="shared" si="20"/>
        <v>58.25</v>
      </c>
      <c r="U30" s="2">
        <v>1.2E-2</v>
      </c>
      <c r="V30" s="2">
        <f t="shared" si="21"/>
        <v>3</v>
      </c>
      <c r="W30" s="2">
        <v>0.192</v>
      </c>
      <c r="X30" s="2">
        <f t="shared" si="22"/>
        <v>48</v>
      </c>
      <c r="Y30" s="2">
        <v>0.01</v>
      </c>
      <c r="Z30" s="2">
        <f t="shared" si="23"/>
        <v>2.5</v>
      </c>
      <c r="AA30" s="2">
        <v>5.6000000000000001E-2</v>
      </c>
      <c r="AB30" s="2">
        <f t="shared" si="24"/>
        <v>13.999999999999998</v>
      </c>
      <c r="AC30" s="2">
        <f t="shared" si="12"/>
        <v>62.935460243014042</v>
      </c>
    </row>
    <row r="31" spans="1:29" x14ac:dyDescent="0.25">
      <c r="A31" s="3">
        <v>30</v>
      </c>
      <c r="B31" s="5">
        <v>0.16</v>
      </c>
      <c r="C31" s="21">
        <f t="shared" si="13"/>
        <v>4.8</v>
      </c>
      <c r="D31" s="24">
        <f t="shared" si="14"/>
        <v>4.8</v>
      </c>
      <c r="E31" s="24">
        <v>231</v>
      </c>
      <c r="F31" s="24">
        <f t="shared" si="15"/>
        <v>226.2</v>
      </c>
      <c r="G31" s="5">
        <v>0.68</v>
      </c>
      <c r="H31" s="2">
        <f t="shared" si="16"/>
        <v>2.0779220779220777</v>
      </c>
      <c r="I31" s="5">
        <v>0.45</v>
      </c>
      <c r="J31" s="21">
        <v>160</v>
      </c>
      <c r="K31" s="21">
        <v>138</v>
      </c>
      <c r="L31" s="2">
        <v>0.433</v>
      </c>
      <c r="M31" s="2">
        <v>1.2E-2</v>
      </c>
      <c r="N31" s="2">
        <f t="shared" si="17"/>
        <v>2.7713625866050808</v>
      </c>
      <c r="O31" s="2">
        <v>0.08</v>
      </c>
      <c r="P31" s="2">
        <f t="shared" si="18"/>
        <v>18.475750577367204</v>
      </c>
      <c r="Q31" s="2">
        <v>1.4999999999999999E-2</v>
      </c>
      <c r="R31" s="2">
        <f t="shared" si="19"/>
        <v>3.4642032332563506</v>
      </c>
      <c r="S31" s="2">
        <v>0.31</v>
      </c>
      <c r="T31" s="2">
        <f t="shared" si="20"/>
        <v>71.593533487297918</v>
      </c>
      <c r="U31" s="2">
        <v>5.0000000000000001E-3</v>
      </c>
      <c r="V31" s="2">
        <f t="shared" si="21"/>
        <v>1.1547344110854503</v>
      </c>
      <c r="W31" s="2">
        <v>0.23499999999999999</v>
      </c>
      <c r="X31" s="2">
        <f t="shared" si="22"/>
        <v>54.272517321016167</v>
      </c>
      <c r="Y31" s="2">
        <v>1.2E-2</v>
      </c>
      <c r="Z31" s="2">
        <f t="shared" si="23"/>
        <v>2.7713625866050808</v>
      </c>
      <c r="AA31" s="2">
        <v>3.5999999999999997E-2</v>
      </c>
      <c r="AB31" s="2">
        <f t="shared" si="24"/>
        <v>8.3140877598152425</v>
      </c>
      <c r="AC31" s="2">
        <f t="shared" si="12"/>
        <v>75.680063722400774</v>
      </c>
    </row>
    <row r="32" spans="1:29" x14ac:dyDescent="0.25">
      <c r="A32" s="3">
        <v>40</v>
      </c>
      <c r="B32" s="5">
        <v>0.24</v>
      </c>
      <c r="C32" s="21">
        <f t="shared" si="13"/>
        <v>9.6</v>
      </c>
      <c r="D32" s="24">
        <f t="shared" si="14"/>
        <v>9.6</v>
      </c>
      <c r="E32" s="24">
        <v>225</v>
      </c>
      <c r="F32" s="24">
        <f t="shared" si="15"/>
        <v>215.4</v>
      </c>
      <c r="G32" s="5">
        <v>0.65</v>
      </c>
      <c r="H32" s="2">
        <f t="shared" si="16"/>
        <v>4.2666666666666666</v>
      </c>
      <c r="I32" s="5">
        <v>0.47</v>
      </c>
      <c r="J32" s="21">
        <v>150</v>
      </c>
      <c r="K32" s="21">
        <v>132</v>
      </c>
      <c r="L32" s="2">
        <v>0.41099999999999998</v>
      </c>
      <c r="M32" s="2">
        <v>2.1000000000000001E-2</v>
      </c>
      <c r="N32" s="2">
        <f t="shared" si="17"/>
        <v>5.1094890510948909</v>
      </c>
      <c r="O32" s="2">
        <v>8.5999999999999993E-2</v>
      </c>
      <c r="P32" s="2">
        <f t="shared" si="18"/>
        <v>20.924574209245741</v>
      </c>
      <c r="Q32" s="2">
        <v>2.3E-2</v>
      </c>
      <c r="R32" s="2">
        <f t="shared" si="19"/>
        <v>5.5961070559610704</v>
      </c>
      <c r="S32" s="2">
        <v>0.27200000000000002</v>
      </c>
      <c r="T32" s="2">
        <f t="shared" si="20"/>
        <v>66.180048661800498</v>
      </c>
      <c r="U32" s="2">
        <v>0.01</v>
      </c>
      <c r="V32" s="2">
        <f t="shared" si="21"/>
        <v>2.4330900243309004</v>
      </c>
      <c r="W32" s="2">
        <v>0.20499999999999999</v>
      </c>
      <c r="X32" s="2">
        <f t="shared" si="22"/>
        <v>49.878345498783453</v>
      </c>
      <c r="Y32" s="2">
        <v>0.01</v>
      </c>
      <c r="Z32" s="2">
        <f t="shared" si="23"/>
        <v>2.4330900243309004</v>
      </c>
      <c r="AA32" s="2">
        <v>5.3999999999999999E-2</v>
      </c>
      <c r="AB32" s="2">
        <f t="shared" si="24"/>
        <v>13.138686131386862</v>
      </c>
      <c r="AC32" s="2">
        <f t="shared" si="12"/>
        <v>71.861510807765654</v>
      </c>
    </row>
    <row r="33" spans="1:29" x14ac:dyDescent="0.25">
      <c r="A33" s="3">
        <v>50</v>
      </c>
      <c r="B33" s="5">
        <v>0.34</v>
      </c>
      <c r="C33" s="21">
        <f t="shared" si="13"/>
        <v>17</v>
      </c>
      <c r="D33" s="24">
        <f t="shared" si="14"/>
        <v>17</v>
      </c>
      <c r="E33" s="24">
        <v>252</v>
      </c>
      <c r="F33" s="24">
        <f t="shared" si="15"/>
        <v>235</v>
      </c>
      <c r="G33" s="5">
        <v>0.72</v>
      </c>
      <c r="H33" s="2">
        <f t="shared" si="16"/>
        <v>6.746031746031746</v>
      </c>
      <c r="I33" s="5">
        <v>0.51</v>
      </c>
      <c r="J33" s="21">
        <v>170</v>
      </c>
      <c r="K33" s="21">
        <v>145</v>
      </c>
      <c r="L33" s="2">
        <v>0.45800000000000002</v>
      </c>
      <c r="M33" s="2">
        <v>1.6E-2</v>
      </c>
      <c r="N33" s="2">
        <f t="shared" si="17"/>
        <v>3.4934497816593884</v>
      </c>
      <c r="O33" s="2">
        <v>7.1999999999999995E-2</v>
      </c>
      <c r="P33" s="2">
        <f t="shared" si="18"/>
        <v>15.720524017467246</v>
      </c>
      <c r="Q33" s="2">
        <v>1.6E-2</v>
      </c>
      <c r="R33" s="2">
        <f t="shared" si="19"/>
        <v>3.4934497816593884</v>
      </c>
      <c r="S33" s="2">
        <v>0.30099999999999999</v>
      </c>
      <c r="T33" s="2">
        <f t="shared" si="20"/>
        <v>65.720524017467241</v>
      </c>
      <c r="U33" s="2">
        <v>1.6E-2</v>
      </c>
      <c r="V33" s="2">
        <f t="shared" si="21"/>
        <v>3.4934497816593884</v>
      </c>
      <c r="W33" s="2">
        <v>0.247</v>
      </c>
      <c r="X33" s="2">
        <f t="shared" si="22"/>
        <v>53.930131004366814</v>
      </c>
      <c r="Y33" s="2">
        <v>1.4999999999999999E-2</v>
      </c>
      <c r="Z33" s="2">
        <f t="shared" si="23"/>
        <v>3.2751091703056767</v>
      </c>
      <c r="AA33" s="2">
        <v>3.5999999999999997E-2</v>
      </c>
      <c r="AB33" s="2">
        <f t="shared" si="24"/>
        <v>7.8602620087336232</v>
      </c>
      <c r="AC33" s="2">
        <f t="shared" si="12"/>
        <v>69.662665485458234</v>
      </c>
    </row>
    <row r="34" spans="1:29" x14ac:dyDescent="0.25">
      <c r="A34" s="3">
        <v>60</v>
      </c>
      <c r="B34" s="5">
        <v>0.39</v>
      </c>
      <c r="C34" s="21">
        <f t="shared" si="13"/>
        <v>23.400000000000002</v>
      </c>
      <c r="D34" s="24">
        <f t="shared" si="14"/>
        <v>23.400000000000002</v>
      </c>
      <c r="E34" s="24">
        <v>330</v>
      </c>
      <c r="F34" s="24">
        <f t="shared" si="15"/>
        <v>306.60000000000002</v>
      </c>
      <c r="G34" s="5">
        <v>0.84499999999999997</v>
      </c>
      <c r="H34" s="2">
        <f t="shared" si="16"/>
        <v>7.0909090909090917</v>
      </c>
      <c r="I34" s="5">
        <v>0.55000000000000004</v>
      </c>
      <c r="J34" s="21">
        <v>198</v>
      </c>
      <c r="K34" s="21">
        <v>156</v>
      </c>
      <c r="L34" s="2">
        <v>0.56200000000000006</v>
      </c>
      <c r="M34" s="2">
        <v>1.7999999999999999E-2</v>
      </c>
      <c r="N34" s="2">
        <f t="shared" si="17"/>
        <v>3.2028469750889674</v>
      </c>
      <c r="O34" s="2">
        <v>4.9000000000000002E-2</v>
      </c>
      <c r="P34" s="2">
        <f t="shared" si="18"/>
        <v>8.7188612099644125</v>
      </c>
      <c r="Q34" s="2">
        <v>2.1999999999999999E-2</v>
      </c>
      <c r="R34" s="2">
        <f t="shared" si="19"/>
        <v>3.9145907473309602</v>
      </c>
      <c r="S34" s="2">
        <v>0.38</v>
      </c>
      <c r="T34" s="2">
        <f t="shared" si="20"/>
        <v>67.615658362989322</v>
      </c>
      <c r="U34" s="2">
        <v>1.7000000000000001E-2</v>
      </c>
      <c r="V34" s="2">
        <f t="shared" si="21"/>
        <v>3.0249110320284696</v>
      </c>
      <c r="W34" s="2">
        <v>0.3</v>
      </c>
      <c r="X34" s="2">
        <f t="shared" si="22"/>
        <v>53.380782918149464</v>
      </c>
      <c r="Y34" s="2">
        <v>1.2E-2</v>
      </c>
      <c r="Z34" s="2">
        <f t="shared" si="23"/>
        <v>2.1352313167259784</v>
      </c>
      <c r="AA34" s="2">
        <v>3.9E-2</v>
      </c>
      <c r="AB34" s="2">
        <f t="shared" si="24"/>
        <v>6.9395017793594302</v>
      </c>
      <c r="AC34" s="2">
        <f t="shared" si="12"/>
        <v>70.652669795580238</v>
      </c>
    </row>
    <row r="35" spans="1:29" x14ac:dyDescent="0.25">
      <c r="A35" s="3">
        <v>70</v>
      </c>
      <c r="B35" s="5">
        <v>0.46</v>
      </c>
      <c r="C35" s="21">
        <f t="shared" si="13"/>
        <v>32.200000000000003</v>
      </c>
      <c r="D35" s="24">
        <f t="shared" si="14"/>
        <v>32.200000000000003</v>
      </c>
      <c r="E35" s="24">
        <v>345</v>
      </c>
      <c r="F35" s="24">
        <f t="shared" si="15"/>
        <v>312.8</v>
      </c>
      <c r="G35" s="5">
        <v>0.82799999999999996</v>
      </c>
      <c r="H35" s="2">
        <f t="shared" si="16"/>
        <v>9.3333333333333339</v>
      </c>
      <c r="I35" s="5">
        <v>0.56999999999999995</v>
      </c>
      <c r="J35" s="21">
        <v>195</v>
      </c>
      <c r="K35" s="21">
        <v>155</v>
      </c>
      <c r="L35" s="2">
        <v>0.57999999999999996</v>
      </c>
      <c r="M35" s="2">
        <v>2.5000000000000001E-2</v>
      </c>
      <c r="N35" s="2">
        <f t="shared" si="17"/>
        <v>4.3103448275862073</v>
      </c>
      <c r="O35" s="2">
        <v>7.4999999999999997E-2</v>
      </c>
      <c r="P35" s="2">
        <f t="shared" si="18"/>
        <v>12.931034482758621</v>
      </c>
      <c r="Q35" s="2">
        <v>3.5999999999999997E-2</v>
      </c>
      <c r="R35" s="2">
        <f t="shared" si="19"/>
        <v>6.2068965517241379</v>
      </c>
      <c r="S35" s="2">
        <v>0.39100000000000001</v>
      </c>
      <c r="T35" s="2">
        <f t="shared" si="20"/>
        <v>67.413793103448285</v>
      </c>
      <c r="U35" s="2">
        <v>1.6E-2</v>
      </c>
      <c r="V35" s="2">
        <f t="shared" si="21"/>
        <v>2.7586206896551726</v>
      </c>
      <c r="W35" s="2">
        <v>0.30499999999999999</v>
      </c>
      <c r="X35" s="2">
        <f t="shared" si="22"/>
        <v>52.586206896551722</v>
      </c>
      <c r="Y35" s="2">
        <v>1.4E-2</v>
      </c>
      <c r="Z35" s="2">
        <f t="shared" si="23"/>
        <v>2.4137931034482762</v>
      </c>
      <c r="AA35" s="2">
        <v>3.5000000000000003E-2</v>
      </c>
      <c r="AB35" s="2">
        <f t="shared" si="24"/>
        <v>6.0344827586206904</v>
      </c>
      <c r="AC35" s="2">
        <f t="shared" si="12"/>
        <v>71.246263357177455</v>
      </c>
    </row>
    <row r="36" spans="1:29" x14ac:dyDescent="0.25">
      <c r="A36" s="3">
        <v>80</v>
      </c>
      <c r="B36" s="5">
        <v>0.56000000000000005</v>
      </c>
      <c r="C36" s="21">
        <f t="shared" si="13"/>
        <v>44.800000000000004</v>
      </c>
      <c r="D36" s="24">
        <f t="shared" si="14"/>
        <v>44.800000000000004</v>
      </c>
      <c r="E36" s="24">
        <v>363</v>
      </c>
      <c r="F36" s="24">
        <f t="shared" si="15"/>
        <v>318.2</v>
      </c>
      <c r="G36" s="5">
        <v>0.89</v>
      </c>
      <c r="H36" s="2">
        <f t="shared" si="16"/>
        <v>12.341597796143251</v>
      </c>
      <c r="I36" s="5">
        <v>0.59</v>
      </c>
      <c r="J36" s="21">
        <v>207</v>
      </c>
      <c r="K36" s="21">
        <v>167</v>
      </c>
      <c r="L36" s="2">
        <v>0.59</v>
      </c>
      <c r="M36" s="2">
        <v>1.2E-2</v>
      </c>
      <c r="N36" s="2">
        <f t="shared" si="17"/>
        <v>2.0338983050847461</v>
      </c>
      <c r="O36" s="2">
        <v>0.04</v>
      </c>
      <c r="P36" s="2">
        <f t="shared" si="18"/>
        <v>6.7796610169491522</v>
      </c>
      <c r="Q36" s="2">
        <v>3.2000000000000001E-2</v>
      </c>
      <c r="R36" s="2">
        <f t="shared" si="19"/>
        <v>5.4237288135593227</v>
      </c>
      <c r="S36" s="2">
        <v>0.41799999999999998</v>
      </c>
      <c r="T36" s="2">
        <f t="shared" si="20"/>
        <v>70.847457627118644</v>
      </c>
      <c r="U36" s="2">
        <v>1.0999999999999999E-2</v>
      </c>
      <c r="V36" s="2">
        <f t="shared" si="21"/>
        <v>1.8644067796610171</v>
      </c>
      <c r="W36" s="2">
        <v>0.34200000000000003</v>
      </c>
      <c r="X36" s="2">
        <f t="shared" si="22"/>
        <v>57.96610169491526</v>
      </c>
      <c r="Y36" s="2">
        <v>0.02</v>
      </c>
      <c r="Z36" s="2">
        <f t="shared" si="23"/>
        <v>3.3898305084745761</v>
      </c>
      <c r="AA36" s="2">
        <v>3.7999999999999999E-2</v>
      </c>
      <c r="AB36" s="2">
        <f t="shared" si="24"/>
        <v>6.4406779661016946</v>
      </c>
      <c r="AC36" s="2">
        <f t="shared" si="12"/>
        <v>74.487153473832663</v>
      </c>
    </row>
    <row r="37" spans="1:29" x14ac:dyDescent="0.25">
      <c r="A37" s="3">
        <v>90</v>
      </c>
      <c r="B37" s="5">
        <v>0.61</v>
      </c>
      <c r="C37" s="21">
        <f t="shared" si="13"/>
        <v>54.9</v>
      </c>
      <c r="D37" s="24">
        <f t="shared" si="14"/>
        <v>54.9</v>
      </c>
      <c r="E37" s="24">
        <v>423</v>
      </c>
      <c r="F37" s="24">
        <f t="shared" si="15"/>
        <v>368.1</v>
      </c>
      <c r="G37" s="5">
        <v>1</v>
      </c>
      <c r="H37" s="2">
        <f t="shared" si="16"/>
        <v>12.978723404255318</v>
      </c>
      <c r="I37" s="5">
        <v>0.61</v>
      </c>
      <c r="J37" s="21">
        <v>223</v>
      </c>
      <c r="K37" s="21">
        <v>176</v>
      </c>
      <c r="L37" s="2">
        <v>0.628</v>
      </c>
      <c r="M37" s="2">
        <v>2.4E-2</v>
      </c>
      <c r="N37" s="2">
        <f t="shared" si="17"/>
        <v>3.8216560509554141</v>
      </c>
      <c r="O37" s="2">
        <v>6.6000000000000003E-2</v>
      </c>
      <c r="P37" s="2">
        <f t="shared" si="18"/>
        <v>10.509554140127388</v>
      </c>
      <c r="Q37" s="2">
        <v>2.8000000000000001E-2</v>
      </c>
      <c r="R37" s="2">
        <f t="shared" si="19"/>
        <v>4.4585987261146505</v>
      </c>
      <c r="S37" s="2">
        <v>0.46800000000000003</v>
      </c>
      <c r="T37" s="2">
        <f t="shared" si="20"/>
        <v>74.522292993630572</v>
      </c>
      <c r="U37" s="2">
        <v>0.01</v>
      </c>
      <c r="V37" s="2">
        <f t="shared" si="21"/>
        <v>1.5923566878980893</v>
      </c>
      <c r="W37" s="2">
        <v>0.34200000000000003</v>
      </c>
      <c r="X37" s="2">
        <f t="shared" si="22"/>
        <v>54.458598726114651</v>
      </c>
      <c r="Y37" s="2">
        <v>1.7000000000000001E-2</v>
      </c>
      <c r="Z37" s="2">
        <f t="shared" si="23"/>
        <v>2.7070063694267517</v>
      </c>
      <c r="AA37" s="2">
        <v>3.5000000000000003E-2</v>
      </c>
      <c r="AB37" s="2">
        <f t="shared" si="24"/>
        <v>5.5732484076433133</v>
      </c>
      <c r="AC37" s="2">
        <f t="shared" si="12"/>
        <v>78.014846750094364</v>
      </c>
    </row>
    <row r="38" spans="1:29" s="20" customFormat="1" x14ac:dyDescent="0.25">
      <c r="A38" s="15">
        <v>100</v>
      </c>
      <c r="B38" s="6">
        <v>0.69</v>
      </c>
      <c r="C38" s="22">
        <f t="shared" si="13"/>
        <v>69</v>
      </c>
      <c r="D38" s="28">
        <f t="shared" si="14"/>
        <v>69</v>
      </c>
      <c r="E38" s="28">
        <v>462</v>
      </c>
      <c r="F38" s="28">
        <f t="shared" si="15"/>
        <v>393</v>
      </c>
      <c r="G38" s="6">
        <v>1.06</v>
      </c>
      <c r="H38" s="16">
        <f t="shared" si="16"/>
        <v>14.935064935064934</v>
      </c>
      <c r="I38" s="6">
        <v>0.63</v>
      </c>
      <c r="J38" s="22">
        <v>244</v>
      </c>
      <c r="K38" s="22">
        <v>186</v>
      </c>
      <c r="L38" s="16">
        <v>0.72</v>
      </c>
      <c r="M38" s="16">
        <v>0.03</v>
      </c>
      <c r="N38" s="16">
        <f t="shared" si="17"/>
        <v>4.1666666666666661</v>
      </c>
      <c r="O38" s="16">
        <v>0.04</v>
      </c>
      <c r="P38" s="16">
        <f t="shared" si="18"/>
        <v>5.5555555555555562</v>
      </c>
      <c r="Q38" s="16">
        <v>2.5999999999999999E-2</v>
      </c>
      <c r="R38" s="16">
        <f t="shared" si="19"/>
        <v>3.6111111111111107</v>
      </c>
      <c r="S38" s="16">
        <v>0.5</v>
      </c>
      <c r="T38" s="16">
        <f t="shared" si="20"/>
        <v>69.444444444444443</v>
      </c>
      <c r="U38" s="16">
        <v>0.03</v>
      </c>
      <c r="V38" s="16">
        <f t="shared" si="21"/>
        <v>4.1666666666666661</v>
      </c>
      <c r="W38" s="16">
        <v>0.4</v>
      </c>
      <c r="X38" s="16">
        <f t="shared" si="22"/>
        <v>55.555555555555557</v>
      </c>
      <c r="Y38" s="16">
        <v>1.6E-2</v>
      </c>
      <c r="Z38" s="16">
        <f>Y38/L38*100</f>
        <v>2.2222222222222223</v>
      </c>
      <c r="AA38" s="16">
        <v>2.5999999999999999E-2</v>
      </c>
      <c r="AB38" s="16">
        <f t="shared" si="24"/>
        <v>3.6111111111111107</v>
      </c>
      <c r="AC38" s="16">
        <f t="shared" si="12"/>
        <v>73.572841204910418</v>
      </c>
    </row>
    <row r="39" spans="1:29" x14ac:dyDescent="0.25">
      <c r="A39" s="15">
        <v>110</v>
      </c>
      <c r="B39" s="5">
        <v>0.75</v>
      </c>
      <c r="C39" s="22">
        <f t="shared" si="13"/>
        <v>82.5</v>
      </c>
      <c r="D39" s="28">
        <f t="shared" si="14"/>
        <v>82.5</v>
      </c>
      <c r="E39" s="24">
        <v>504</v>
      </c>
      <c r="F39" s="28">
        <f t="shared" si="15"/>
        <v>421.5</v>
      </c>
      <c r="G39" s="5">
        <v>1.1299999999999999</v>
      </c>
      <c r="H39" s="16">
        <f t="shared" si="16"/>
        <v>16.36904761904762</v>
      </c>
      <c r="I39" s="5">
        <v>0.65</v>
      </c>
      <c r="J39" s="21">
        <v>267</v>
      </c>
      <c r="K39" s="21">
        <v>200</v>
      </c>
      <c r="L39" s="2">
        <v>0.79</v>
      </c>
      <c r="M39" s="2">
        <v>2.5000000000000001E-2</v>
      </c>
      <c r="N39" s="2">
        <f t="shared" ref="N39:N48" si="25">M39/L39*100</f>
        <v>3.1645569620253164</v>
      </c>
      <c r="O39" s="2">
        <v>7.0000000000000007E-2</v>
      </c>
      <c r="P39" s="2">
        <f t="shared" ref="P39:P48" si="26">O39/L39*100</f>
        <v>8.8607594936708853</v>
      </c>
      <c r="Q39" s="2">
        <v>3.4000000000000002E-2</v>
      </c>
      <c r="R39" s="2">
        <f t="shared" ref="R39:R48" si="27">Q39/L39*100</f>
        <v>4.3037974683544302</v>
      </c>
      <c r="S39" s="2">
        <v>0.56000000000000005</v>
      </c>
      <c r="T39" s="2">
        <f t="shared" ref="T39:T48" si="28">S39/L39*100</f>
        <v>70.886075949367083</v>
      </c>
      <c r="U39" s="2">
        <v>0.09</v>
      </c>
      <c r="V39" s="2">
        <f t="shared" ref="V39:V48" si="29">U39/L39*100</f>
        <v>11.39240506329114</v>
      </c>
      <c r="W39" s="2">
        <v>0.41</v>
      </c>
      <c r="X39" s="2">
        <f t="shared" ref="X39:X48" si="30">W39/L39*100</f>
        <v>51.898734177215189</v>
      </c>
      <c r="Y39" s="2">
        <v>0.02</v>
      </c>
      <c r="Z39" s="2">
        <f t="shared" ref="Z39:Z48" si="31">Y39/L39*100</f>
        <v>2.5316455696202533</v>
      </c>
      <c r="AA39" s="2">
        <v>3.5000000000000003E-2</v>
      </c>
      <c r="AB39" s="2">
        <f t="shared" ref="AB39:AB48" si="32">AA39/L39*100</f>
        <v>4.4303797468354427</v>
      </c>
      <c r="AC39" s="2">
        <f t="shared" ref="AC39:AC48" si="33">SQRT((M39^2+O39^2+Q39^2+S39^2+U39^2+W39^4+Y39^2+AA39^2)/(L39^2))*100</f>
        <v>75.765982188856626</v>
      </c>
    </row>
    <row r="40" spans="1:29" x14ac:dyDescent="0.25">
      <c r="A40" s="15">
        <v>120</v>
      </c>
      <c r="B40" s="5">
        <v>0.84</v>
      </c>
      <c r="C40" s="22">
        <f t="shared" si="13"/>
        <v>100.8</v>
      </c>
      <c r="D40" s="28">
        <f t="shared" si="14"/>
        <v>100.8</v>
      </c>
      <c r="E40" s="24">
        <v>549</v>
      </c>
      <c r="F40" s="28">
        <f t="shared" si="15"/>
        <v>448.2</v>
      </c>
      <c r="G40" s="5">
        <v>1.21</v>
      </c>
      <c r="H40" s="16">
        <f t="shared" si="16"/>
        <v>18.360655737704917</v>
      </c>
      <c r="I40" s="5">
        <v>0.67</v>
      </c>
      <c r="J40" s="21">
        <v>280</v>
      </c>
      <c r="K40" s="21">
        <v>204</v>
      </c>
      <c r="L40" s="2">
        <v>0.83</v>
      </c>
      <c r="M40" s="2">
        <v>1.7999999999999999E-2</v>
      </c>
      <c r="N40" s="2">
        <f t="shared" si="25"/>
        <v>2.1686746987951806</v>
      </c>
      <c r="O40" s="2">
        <v>3.6999999999999998E-2</v>
      </c>
      <c r="P40" s="2">
        <f t="shared" si="26"/>
        <v>4.4578313253012052</v>
      </c>
      <c r="Q40" s="2">
        <v>2.4E-2</v>
      </c>
      <c r="R40" s="2">
        <f t="shared" si="27"/>
        <v>2.8915662650602409</v>
      </c>
      <c r="S40" s="2">
        <v>0.61199999999999999</v>
      </c>
      <c r="T40" s="2">
        <f t="shared" si="28"/>
        <v>73.734939759036138</v>
      </c>
      <c r="U40" s="2">
        <v>1.7000000000000001E-2</v>
      </c>
      <c r="V40" s="2">
        <f t="shared" si="29"/>
        <v>2.0481927710843379</v>
      </c>
      <c r="W40" s="2">
        <v>0.42</v>
      </c>
      <c r="X40" s="2">
        <f t="shared" si="30"/>
        <v>50.602409638554214</v>
      </c>
      <c r="Y40" s="2">
        <v>1.2999999999999999E-2</v>
      </c>
      <c r="Z40" s="2">
        <f t="shared" si="31"/>
        <v>1.566265060240964</v>
      </c>
      <c r="AA40" s="2">
        <v>2.5000000000000001E-2</v>
      </c>
      <c r="AB40" s="2">
        <f t="shared" si="32"/>
        <v>3.0120481927710845</v>
      </c>
      <c r="AC40" s="2">
        <f t="shared" si="33"/>
        <v>77.053157898366564</v>
      </c>
    </row>
    <row r="41" spans="1:29" x14ac:dyDescent="0.25">
      <c r="A41" s="15">
        <v>130</v>
      </c>
      <c r="B41" s="5">
        <v>0.87</v>
      </c>
      <c r="C41" s="22">
        <f t="shared" si="13"/>
        <v>113.1</v>
      </c>
      <c r="D41" s="28">
        <f t="shared" si="14"/>
        <v>113.1</v>
      </c>
      <c r="E41" s="24">
        <v>594</v>
      </c>
      <c r="F41" s="28">
        <f t="shared" si="15"/>
        <v>480.9</v>
      </c>
      <c r="G41" s="5">
        <v>1.25</v>
      </c>
      <c r="H41" s="16">
        <f t="shared" si="16"/>
        <v>19.040404040404038</v>
      </c>
      <c r="I41" s="5">
        <v>0.68</v>
      </c>
      <c r="J41" s="21">
        <v>290</v>
      </c>
      <c r="K41" s="21">
        <v>212</v>
      </c>
      <c r="L41" s="2">
        <v>0.89</v>
      </c>
      <c r="M41" s="2">
        <v>2.8000000000000001E-2</v>
      </c>
      <c r="N41" s="2">
        <f t="shared" si="25"/>
        <v>3.1460674157303372</v>
      </c>
      <c r="O41" s="2">
        <v>0.08</v>
      </c>
      <c r="P41" s="2">
        <f t="shared" si="26"/>
        <v>8.9887640449438209</v>
      </c>
      <c r="Q41" s="2">
        <v>2.5000000000000001E-2</v>
      </c>
      <c r="R41" s="2">
        <f t="shared" si="27"/>
        <v>2.808988764044944</v>
      </c>
      <c r="S41" s="2">
        <v>0.64</v>
      </c>
      <c r="T41" s="2">
        <f t="shared" si="28"/>
        <v>71.910112359550567</v>
      </c>
      <c r="U41" s="2">
        <v>8.0000000000000002E-3</v>
      </c>
      <c r="V41" s="2">
        <f t="shared" si="29"/>
        <v>0.89887640449438211</v>
      </c>
      <c r="W41" s="2">
        <v>0.46</v>
      </c>
      <c r="X41" s="2">
        <f t="shared" si="30"/>
        <v>51.68539325842697</v>
      </c>
      <c r="Y41" s="2">
        <v>1.2999999999999999E-2</v>
      </c>
      <c r="Z41" s="2">
        <f t="shared" si="31"/>
        <v>1.4606741573033706</v>
      </c>
      <c r="AA41" s="2">
        <v>2.7E-2</v>
      </c>
      <c r="AB41" s="2">
        <f t="shared" si="32"/>
        <v>3.0337078651685392</v>
      </c>
      <c r="AC41" s="2">
        <f t="shared" si="33"/>
        <v>76.466065739619069</v>
      </c>
    </row>
    <row r="42" spans="1:29" x14ac:dyDescent="0.25">
      <c r="A42" s="15">
        <v>140</v>
      </c>
      <c r="B42" s="5">
        <v>0.95</v>
      </c>
      <c r="C42" s="22">
        <f t="shared" si="13"/>
        <v>133</v>
      </c>
      <c r="D42" s="28">
        <f t="shared" si="14"/>
        <v>133</v>
      </c>
      <c r="E42" s="24">
        <v>642</v>
      </c>
      <c r="F42" s="28">
        <f t="shared" si="15"/>
        <v>509</v>
      </c>
      <c r="G42" s="5">
        <v>1.35</v>
      </c>
      <c r="H42" s="16">
        <f t="shared" si="16"/>
        <v>20.716510903426791</v>
      </c>
      <c r="I42" s="5">
        <v>0.69</v>
      </c>
      <c r="J42" s="21">
        <v>308</v>
      </c>
      <c r="K42" s="21">
        <v>225</v>
      </c>
      <c r="L42" s="2">
        <v>1</v>
      </c>
      <c r="M42" s="2">
        <v>0.02</v>
      </c>
      <c r="N42" s="2">
        <f t="shared" si="25"/>
        <v>2</v>
      </c>
      <c r="O42" s="2">
        <v>0.05</v>
      </c>
      <c r="P42" s="2">
        <f t="shared" si="26"/>
        <v>5</v>
      </c>
      <c r="Q42" s="2">
        <v>3.5999999999999997E-2</v>
      </c>
      <c r="R42" s="2">
        <f t="shared" si="27"/>
        <v>3.5999999999999996</v>
      </c>
      <c r="S42" s="2">
        <v>0.7</v>
      </c>
      <c r="T42" s="2">
        <f t="shared" si="28"/>
        <v>70</v>
      </c>
      <c r="U42" s="2">
        <v>1.4E-2</v>
      </c>
      <c r="V42" s="2">
        <f t="shared" si="29"/>
        <v>1.4000000000000001</v>
      </c>
      <c r="W42" s="2">
        <v>0.5</v>
      </c>
      <c r="X42" s="2">
        <f t="shared" si="30"/>
        <v>50</v>
      </c>
      <c r="Y42" s="2">
        <v>1.9E-2</v>
      </c>
      <c r="Z42" s="2">
        <f t="shared" si="31"/>
        <v>1.9</v>
      </c>
      <c r="AA42" s="2">
        <v>2.1999999999999999E-2</v>
      </c>
      <c r="AB42" s="2">
        <f t="shared" si="32"/>
        <v>2.1999999999999997</v>
      </c>
      <c r="AC42" s="2">
        <f t="shared" si="33"/>
        <v>74.6817916228581</v>
      </c>
    </row>
    <row r="43" spans="1:29" s="20" customFormat="1" x14ac:dyDescent="0.25">
      <c r="A43" s="15">
        <v>150</v>
      </c>
      <c r="B43" s="6">
        <v>1.08</v>
      </c>
      <c r="C43" s="22">
        <f t="shared" si="13"/>
        <v>162</v>
      </c>
      <c r="D43" s="28">
        <f t="shared" si="14"/>
        <v>162</v>
      </c>
      <c r="E43" s="28">
        <v>690</v>
      </c>
      <c r="F43" s="28">
        <f t="shared" si="15"/>
        <v>528</v>
      </c>
      <c r="G43" s="6">
        <v>1.4</v>
      </c>
      <c r="H43" s="16">
        <f t="shared" si="16"/>
        <v>23.478260869565219</v>
      </c>
      <c r="I43" s="6">
        <v>0.7</v>
      </c>
      <c r="J43" s="22">
        <v>327</v>
      </c>
      <c r="K43" s="22">
        <v>232</v>
      </c>
      <c r="L43" s="16">
        <v>1.1000000000000001</v>
      </c>
      <c r="M43" s="16">
        <v>0.03</v>
      </c>
      <c r="N43" s="16">
        <f t="shared" si="25"/>
        <v>2.7272727272727266</v>
      </c>
      <c r="O43" s="16">
        <v>0.05</v>
      </c>
      <c r="P43" s="16">
        <f t="shared" si="26"/>
        <v>4.5454545454545459</v>
      </c>
      <c r="Q43" s="16">
        <v>3.5000000000000003E-2</v>
      </c>
      <c r="R43" s="16">
        <f t="shared" si="27"/>
        <v>3.1818181818181821</v>
      </c>
      <c r="S43" s="16">
        <v>0.71</v>
      </c>
      <c r="T43" s="16">
        <f t="shared" si="28"/>
        <v>64.545454545454533</v>
      </c>
      <c r="U43" s="16">
        <v>1.6E-2</v>
      </c>
      <c r="V43" s="16">
        <f t="shared" si="29"/>
        <v>1.4545454545454546</v>
      </c>
      <c r="W43" s="16">
        <v>0.51900000000000002</v>
      </c>
      <c r="X43" s="16">
        <f t="shared" si="30"/>
        <v>47.18181818181818</v>
      </c>
      <c r="Y43" s="16">
        <v>2.5999999999999999E-2</v>
      </c>
      <c r="Z43" s="16">
        <f t="shared" si="31"/>
        <v>2.3636363636363633</v>
      </c>
      <c r="AA43" s="16">
        <v>2.1999999999999999E-2</v>
      </c>
      <c r="AB43" s="16">
        <f t="shared" si="32"/>
        <v>1.9999999999999998</v>
      </c>
      <c r="AC43" s="16">
        <f t="shared" si="33"/>
        <v>69.395045213426826</v>
      </c>
    </row>
    <row r="44" spans="1:29" x14ac:dyDescent="0.25">
      <c r="A44" s="15">
        <v>160</v>
      </c>
      <c r="B44" s="5">
        <v>1.1399999999999999</v>
      </c>
      <c r="C44" s="22">
        <f t="shared" si="13"/>
        <v>182.39999999999998</v>
      </c>
      <c r="D44" s="28">
        <f t="shared" si="14"/>
        <v>182.39999999999998</v>
      </c>
      <c r="E44" s="24">
        <v>750</v>
      </c>
      <c r="F44" s="28">
        <f t="shared" si="15"/>
        <v>567.6</v>
      </c>
      <c r="G44" s="5">
        <v>1.51</v>
      </c>
      <c r="H44" s="16">
        <f t="shared" si="16"/>
        <v>24.319999999999997</v>
      </c>
      <c r="I44" s="5">
        <v>0.71</v>
      </c>
      <c r="J44" s="21">
        <v>353</v>
      </c>
      <c r="K44" s="21">
        <v>245</v>
      </c>
      <c r="L44" s="2">
        <v>1.1200000000000001</v>
      </c>
      <c r="M44" s="2">
        <v>1.7000000000000001E-2</v>
      </c>
      <c r="N44" s="2">
        <f t="shared" si="25"/>
        <v>1.5178571428571428</v>
      </c>
      <c r="O44" s="2">
        <v>2.3E-2</v>
      </c>
      <c r="P44" s="2">
        <f t="shared" si="26"/>
        <v>2.0535714285714284</v>
      </c>
      <c r="Q44" s="2">
        <v>0.03</v>
      </c>
      <c r="R44" s="2">
        <f t="shared" si="27"/>
        <v>2.6785714285714279</v>
      </c>
      <c r="S44" s="2">
        <v>0.76</v>
      </c>
      <c r="T44" s="2">
        <f t="shared" si="28"/>
        <v>67.857142857142847</v>
      </c>
      <c r="U44" s="2">
        <v>0.03</v>
      </c>
      <c r="V44" s="2">
        <f t="shared" si="29"/>
        <v>2.6785714285714279</v>
      </c>
      <c r="W44" s="2">
        <v>0.52</v>
      </c>
      <c r="X44" s="2">
        <f t="shared" si="30"/>
        <v>46.428571428571423</v>
      </c>
      <c r="Y44" s="2">
        <v>1.7999999999999999E-2</v>
      </c>
      <c r="Z44" s="2">
        <f t="shared" si="31"/>
        <v>1.607142857142857</v>
      </c>
      <c r="AA44" s="2">
        <v>0.03</v>
      </c>
      <c r="AB44" s="2">
        <f t="shared" si="32"/>
        <v>2.6785714285714279</v>
      </c>
      <c r="AC44" s="2">
        <f t="shared" si="33"/>
        <v>72.236400633825966</v>
      </c>
    </row>
    <row r="45" spans="1:29" x14ac:dyDescent="0.25">
      <c r="A45" s="15">
        <v>170</v>
      </c>
      <c r="B45" s="5">
        <v>1.2</v>
      </c>
      <c r="C45" s="22">
        <f t="shared" si="13"/>
        <v>204</v>
      </c>
      <c r="D45" s="28">
        <f t="shared" si="14"/>
        <v>204</v>
      </c>
      <c r="E45" s="24">
        <v>795</v>
      </c>
      <c r="F45" s="28">
        <f t="shared" si="15"/>
        <v>591</v>
      </c>
      <c r="G45" s="5">
        <v>1.57</v>
      </c>
      <c r="H45" s="16">
        <f t="shared" si="16"/>
        <v>25.660377358490567</v>
      </c>
      <c r="I45" s="5">
        <v>0.72</v>
      </c>
      <c r="J45" s="21">
        <v>369</v>
      </c>
      <c r="K45" s="21">
        <v>260</v>
      </c>
      <c r="L45" s="2">
        <v>1.1499999999999999</v>
      </c>
      <c r="M45" s="2">
        <v>3.2000000000000001E-2</v>
      </c>
      <c r="N45" s="2">
        <f t="shared" si="25"/>
        <v>2.7826086956521738</v>
      </c>
      <c r="O45" s="2">
        <v>5.1999999999999998E-2</v>
      </c>
      <c r="P45" s="2">
        <f t="shared" si="26"/>
        <v>4.5217391304347831</v>
      </c>
      <c r="Q45" s="2">
        <v>3.6999999999999998E-2</v>
      </c>
      <c r="R45" s="2">
        <f t="shared" si="27"/>
        <v>3.2173913043478262</v>
      </c>
      <c r="S45" s="2">
        <v>0.81</v>
      </c>
      <c r="T45" s="2">
        <f t="shared" si="28"/>
        <v>70.43478260869567</v>
      </c>
      <c r="U45" s="2">
        <v>1.9E-2</v>
      </c>
      <c r="V45" s="2">
        <f t="shared" si="29"/>
        <v>1.6521739130434785</v>
      </c>
      <c r="W45" s="2">
        <v>0.55000000000000004</v>
      </c>
      <c r="X45" s="2">
        <f t="shared" si="30"/>
        <v>47.826086956521749</v>
      </c>
      <c r="Y45" s="2">
        <v>0.01</v>
      </c>
      <c r="Z45" s="2">
        <f t="shared" si="31"/>
        <v>0.86956521739130432</v>
      </c>
      <c r="AA45" s="2">
        <v>2.5999999999999999E-2</v>
      </c>
      <c r="AB45" s="2">
        <f t="shared" si="32"/>
        <v>2.2608695652173916</v>
      </c>
      <c r="AC45" s="2">
        <f t="shared" si="33"/>
        <v>75.499108020620113</v>
      </c>
    </row>
    <row r="46" spans="1:29" x14ac:dyDescent="0.25">
      <c r="A46" s="15">
        <v>180</v>
      </c>
      <c r="B46" s="5">
        <v>1.27</v>
      </c>
      <c r="C46" s="22">
        <f t="shared" si="13"/>
        <v>228.6</v>
      </c>
      <c r="D46" s="28">
        <f t="shared" si="14"/>
        <v>228.6</v>
      </c>
      <c r="E46" s="24">
        <v>861</v>
      </c>
      <c r="F46" s="28">
        <f t="shared" si="15"/>
        <v>632.4</v>
      </c>
      <c r="G46" s="5">
        <v>1.69</v>
      </c>
      <c r="H46" s="16">
        <f t="shared" si="16"/>
        <v>26.550522648083625</v>
      </c>
      <c r="I46" s="5">
        <v>0.73</v>
      </c>
      <c r="J46" s="21">
        <v>400</v>
      </c>
      <c r="K46" s="21">
        <v>270</v>
      </c>
      <c r="L46" s="2">
        <v>1.27</v>
      </c>
      <c r="M46" s="2">
        <v>2.3E-2</v>
      </c>
      <c r="N46" s="2">
        <f t="shared" si="25"/>
        <v>1.811023622047244</v>
      </c>
      <c r="O46" s="2">
        <v>0.05</v>
      </c>
      <c r="P46" s="2">
        <f t="shared" si="26"/>
        <v>3.9370078740157481</v>
      </c>
      <c r="Q46" s="2">
        <v>3.6999999999999998E-2</v>
      </c>
      <c r="R46" s="2">
        <f t="shared" si="27"/>
        <v>2.9133858267716537</v>
      </c>
      <c r="S46" s="2">
        <v>0.87</v>
      </c>
      <c r="T46" s="2">
        <f t="shared" si="28"/>
        <v>68.503937007874015</v>
      </c>
      <c r="U46" s="2">
        <v>0.03</v>
      </c>
      <c r="V46" s="2">
        <f t="shared" si="29"/>
        <v>2.3622047244094486</v>
      </c>
      <c r="W46" s="2">
        <v>0.59</v>
      </c>
      <c r="X46" s="2">
        <f t="shared" si="30"/>
        <v>46.456692913385822</v>
      </c>
      <c r="Y46" s="2">
        <v>1.2999999999999999E-2</v>
      </c>
      <c r="Z46" s="2">
        <f t="shared" si="31"/>
        <v>1.0236220472440944</v>
      </c>
      <c r="AA46" s="2">
        <v>2.8000000000000001E-2</v>
      </c>
      <c r="AB46" s="2">
        <f t="shared" si="32"/>
        <v>2.204724409448819</v>
      </c>
      <c r="AC46" s="2">
        <f t="shared" si="33"/>
        <v>74.04609069793689</v>
      </c>
    </row>
    <row r="47" spans="1:29" x14ac:dyDescent="0.25">
      <c r="A47" s="15">
        <v>190</v>
      </c>
      <c r="B47" s="5">
        <v>1.35</v>
      </c>
      <c r="C47" s="22">
        <f t="shared" si="13"/>
        <v>256.5</v>
      </c>
      <c r="D47" s="28">
        <f t="shared" si="14"/>
        <v>256.5</v>
      </c>
      <c r="E47" s="24">
        <v>915</v>
      </c>
      <c r="F47" s="28">
        <f t="shared" si="15"/>
        <v>658.5</v>
      </c>
      <c r="G47" s="5">
        <v>1.77</v>
      </c>
      <c r="H47" s="16">
        <f t="shared" si="16"/>
        <v>28.032786885245901</v>
      </c>
      <c r="I47" s="5">
        <v>0.74</v>
      </c>
      <c r="J47" s="21">
        <v>420</v>
      </c>
      <c r="K47" s="21">
        <v>280</v>
      </c>
      <c r="L47" s="2">
        <v>1.31</v>
      </c>
      <c r="M47" s="2">
        <v>0.02</v>
      </c>
      <c r="N47" s="2">
        <f t="shared" si="25"/>
        <v>1.5267175572519083</v>
      </c>
      <c r="O47" s="2">
        <v>4.3999999999999997E-2</v>
      </c>
      <c r="P47" s="2">
        <f t="shared" si="26"/>
        <v>3.3587786259541978</v>
      </c>
      <c r="Q47" s="2">
        <v>3.2000000000000001E-2</v>
      </c>
      <c r="R47" s="2">
        <f t="shared" si="27"/>
        <v>2.4427480916030535</v>
      </c>
      <c r="S47" s="2">
        <v>0.91</v>
      </c>
      <c r="T47" s="2">
        <f t="shared" si="28"/>
        <v>69.465648854961842</v>
      </c>
      <c r="U47" s="2">
        <v>0.04</v>
      </c>
      <c r="V47" s="2">
        <f t="shared" si="29"/>
        <v>3.0534351145038165</v>
      </c>
      <c r="W47" s="2">
        <v>0.6</v>
      </c>
      <c r="X47" s="2">
        <f t="shared" si="30"/>
        <v>45.801526717557252</v>
      </c>
      <c r="Y47" s="2">
        <v>1.9E-2</v>
      </c>
      <c r="Z47" s="2">
        <f t="shared" si="31"/>
        <v>1.4503816793893129</v>
      </c>
      <c r="AA47" s="2">
        <v>2.3E-2</v>
      </c>
      <c r="AB47" s="2">
        <f t="shared" si="32"/>
        <v>1.7557251908396945</v>
      </c>
      <c r="AC47" s="2">
        <f t="shared" si="33"/>
        <v>74.931742534623467</v>
      </c>
    </row>
    <row r="48" spans="1:29" s="20" customFormat="1" x14ac:dyDescent="0.25">
      <c r="A48" s="15">
        <v>200</v>
      </c>
      <c r="B48" s="6">
        <v>1.41</v>
      </c>
      <c r="C48" s="22">
        <f t="shared" si="13"/>
        <v>282</v>
      </c>
      <c r="D48" s="28">
        <f t="shared" si="14"/>
        <v>282</v>
      </c>
      <c r="E48" s="28">
        <v>963</v>
      </c>
      <c r="F48" s="28">
        <f t="shared" si="15"/>
        <v>681</v>
      </c>
      <c r="G48" s="6">
        <v>1.87</v>
      </c>
      <c r="H48" s="16">
        <f t="shared" si="16"/>
        <v>29.283489096573206</v>
      </c>
      <c r="I48" s="6">
        <v>0.746</v>
      </c>
      <c r="J48" s="22">
        <v>440</v>
      </c>
      <c r="K48" s="22">
        <v>295</v>
      </c>
      <c r="L48" s="16">
        <v>1.39</v>
      </c>
      <c r="M48" s="16">
        <v>0.04</v>
      </c>
      <c r="N48" s="16">
        <f t="shared" si="25"/>
        <v>2.877697841726619</v>
      </c>
      <c r="O48" s="16">
        <v>0.02</v>
      </c>
      <c r="P48" s="16">
        <f t="shared" si="26"/>
        <v>1.4388489208633095</v>
      </c>
      <c r="Q48" s="16">
        <v>2.5000000000000001E-2</v>
      </c>
      <c r="R48" s="16">
        <f t="shared" si="27"/>
        <v>1.7985611510791371</v>
      </c>
      <c r="S48" s="16">
        <v>0.95</v>
      </c>
      <c r="T48" s="16">
        <f t="shared" si="28"/>
        <v>68.345323741007192</v>
      </c>
      <c r="U48" s="16">
        <v>0.01</v>
      </c>
      <c r="V48" s="16">
        <f t="shared" si="29"/>
        <v>0.71942446043165476</v>
      </c>
      <c r="W48" s="16">
        <v>0.63</v>
      </c>
      <c r="X48" s="16">
        <f t="shared" si="30"/>
        <v>45.323741007194243</v>
      </c>
      <c r="Y48" s="16">
        <v>8.9999999999999993E-3</v>
      </c>
      <c r="Z48" s="16">
        <f t="shared" si="31"/>
        <v>0.64748201438848918</v>
      </c>
      <c r="AA48" s="16">
        <v>3.1E-2</v>
      </c>
      <c r="AB48" s="16">
        <f t="shared" si="32"/>
        <v>2.2302158273381294</v>
      </c>
      <c r="AC48" s="16">
        <f t="shared" si="33"/>
        <v>74.201810278595445</v>
      </c>
    </row>
    <row r="50" spans="3:31" x14ac:dyDescent="0.25">
      <c r="C50" s="19"/>
    </row>
    <row r="55" spans="3:31" x14ac:dyDescent="0.25">
      <c r="AE55">
        <v>7</v>
      </c>
    </row>
  </sheetData>
  <mergeCells count="18">
    <mergeCell ref="W26:X26"/>
    <mergeCell ref="Y26:Z26"/>
    <mergeCell ref="AA26:AB26"/>
    <mergeCell ref="M26:N26"/>
    <mergeCell ref="O26:P26"/>
    <mergeCell ref="Q26:R26"/>
    <mergeCell ref="S26:T26"/>
    <mergeCell ref="U26:V26"/>
    <mergeCell ref="A1:AC1"/>
    <mergeCell ref="A25:AC25"/>
    <mergeCell ref="M2:N2"/>
    <mergeCell ref="AA2:AB2"/>
    <mergeCell ref="Y2:Z2"/>
    <mergeCell ref="W2:X2"/>
    <mergeCell ref="U2:V2"/>
    <mergeCell ref="S2:T2"/>
    <mergeCell ref="Q2:R2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Cindie Odette Colletta</dc:creator>
  <cp:lastModifiedBy>Yves Thurel</cp:lastModifiedBy>
  <dcterms:created xsi:type="dcterms:W3CDTF">2014-02-24T13:57:00Z</dcterms:created>
  <dcterms:modified xsi:type="dcterms:W3CDTF">2014-12-18T13:56:00Z</dcterms:modified>
</cp:coreProperties>
</file>